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Програма розвитку освыти\сессія\"/>
    </mc:Choice>
  </mc:AlternateContent>
  <bookViews>
    <workbookView xWindow="-120" yWindow="-120" windowWidth="15600" windowHeight="11160"/>
  </bookViews>
  <sheets>
    <sheet name="Лист1" sheetId="1" r:id="rId1"/>
    <sheet name="Лист1 (2)" sheetId="2" r:id="rId2"/>
  </sheets>
  <definedNames>
    <definedName name="_xlnm._FilterDatabase" localSheetId="0" hidden="1">Лист1!$A$7:$M$118</definedName>
    <definedName name="_xlnm.Print_Area" localSheetId="0">Лист1!$A$1:$M$212</definedName>
    <definedName name="_xlnm.Print_Area" localSheetId="1">'Лист1 (2)'!$A$1:$O$42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62" i="1" l="1"/>
  <c r="J59" i="1"/>
  <c r="I102" i="1"/>
  <c r="H100" i="1"/>
  <c r="G89" i="1"/>
  <c r="I64" i="1"/>
  <c r="H62" i="1"/>
  <c r="G95" i="1"/>
  <c r="H120" i="1" l="1"/>
  <c r="I120" i="1"/>
  <c r="J120" i="1"/>
  <c r="K120" i="1"/>
  <c r="G120" i="1"/>
  <c r="H118" i="1"/>
  <c r="I118" i="1"/>
  <c r="J118" i="1"/>
  <c r="K118" i="1"/>
  <c r="G118" i="1"/>
  <c r="L49" i="1"/>
  <c r="L48" i="1"/>
  <c r="H50" i="1"/>
  <c r="I50" i="1"/>
  <c r="J50" i="1"/>
  <c r="K50" i="1"/>
  <c r="G50" i="1"/>
  <c r="L50" i="1" l="1"/>
  <c r="H51" i="1"/>
  <c r="H116" i="1" l="1"/>
  <c r="I116" i="1"/>
  <c r="J116" i="1"/>
  <c r="K116" i="1"/>
  <c r="G116" i="1"/>
  <c r="O32" i="1"/>
  <c r="O30" i="1"/>
  <c r="O29" i="1"/>
  <c r="G31" i="1"/>
  <c r="L40" i="1"/>
  <c r="P32" i="1" l="1"/>
  <c r="E204" i="1" l="1"/>
  <c r="F204" i="1"/>
  <c r="G204" i="1"/>
  <c r="H204" i="1"/>
  <c r="D204" i="1"/>
  <c r="D202" i="1"/>
  <c r="I204" i="1" l="1"/>
  <c r="E202" i="1" l="1"/>
  <c r="F202" i="1"/>
  <c r="G202" i="1"/>
  <c r="H202" i="1"/>
  <c r="G203" i="1"/>
  <c r="H203" i="1"/>
  <c r="I202" i="1" l="1"/>
  <c r="N28" i="2"/>
  <c r="N16" i="2"/>
  <c r="N13" i="2" s="1"/>
  <c r="N17" i="2"/>
  <c r="N26" i="2"/>
  <c r="N27" i="2"/>
  <c r="N29" i="2"/>
  <c r="N30" i="2"/>
  <c r="N31" i="2"/>
  <c r="N32" i="2"/>
  <c r="N33" i="2"/>
  <c r="N19" i="2" s="1"/>
  <c r="N34" i="2"/>
  <c r="N20" i="2" s="1"/>
  <c r="N35" i="2"/>
  <c r="N36" i="2"/>
  <c r="N21" i="2" s="1"/>
  <c r="N37" i="2"/>
  <c r="N22" i="2" s="1"/>
  <c r="N38" i="2"/>
  <c r="N39" i="2"/>
  <c r="N11" i="2"/>
  <c r="N10" i="2"/>
  <c r="N9" i="2"/>
  <c r="N8" i="2"/>
  <c r="N12" i="2" l="1"/>
  <c r="N40" i="2" s="1"/>
  <c r="Q36" i="2"/>
  <c r="S36" i="2"/>
  <c r="P36" i="2"/>
  <c r="R36" i="2"/>
  <c r="T36" i="2"/>
  <c r="L113" i="1"/>
  <c r="L28" i="1"/>
  <c r="L69" i="1"/>
  <c r="L68" i="1"/>
  <c r="E205" i="1" l="1"/>
  <c r="F205" i="1"/>
  <c r="G205" i="1"/>
  <c r="H205" i="1"/>
  <c r="D205" i="1"/>
  <c r="E201" i="1"/>
  <c r="F201" i="1"/>
  <c r="G201" i="1"/>
  <c r="H201" i="1"/>
  <c r="G200" i="1" l="1"/>
  <c r="D201" i="1"/>
  <c r="H200" i="1"/>
  <c r="K114" i="1"/>
  <c r="M140" i="1" s="1"/>
  <c r="J114" i="1"/>
  <c r="L140" i="1" s="1"/>
  <c r="I205" i="1"/>
  <c r="L112" i="1"/>
  <c r="L111" i="1"/>
  <c r="L67" i="1"/>
  <c r="L27" i="1"/>
  <c r="L10" i="1"/>
  <c r="I201" i="1" l="1"/>
  <c r="L82" i="1"/>
  <c r="L81" i="1"/>
  <c r="G83" i="1"/>
  <c r="L83" i="1" s="1"/>
  <c r="L110" i="1" l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85" i="1" l="1"/>
  <c r="G86" i="1"/>
  <c r="G80" i="1"/>
  <c r="L79" i="1"/>
  <c r="L78" i="1"/>
  <c r="G77" i="1"/>
  <c r="L76" i="1"/>
  <c r="L70" i="1"/>
  <c r="L71" i="1"/>
  <c r="L72" i="1"/>
  <c r="L73" i="1"/>
  <c r="L74" i="1"/>
  <c r="L75" i="1"/>
  <c r="L77" i="1" s="1"/>
  <c r="L84" i="1"/>
  <c r="L87" i="1"/>
  <c r="L88" i="1"/>
  <c r="L89" i="1"/>
  <c r="L120" i="1" s="1"/>
  <c r="L90" i="1"/>
  <c r="L91" i="1"/>
  <c r="L92" i="1"/>
  <c r="L93" i="1"/>
  <c r="L94" i="1"/>
  <c r="L25" i="1"/>
  <c r="L66" i="1"/>
  <c r="L65" i="1"/>
  <c r="L64" i="1"/>
  <c r="L63" i="1"/>
  <c r="L38" i="1"/>
  <c r="I55" i="1"/>
  <c r="H55" i="1"/>
  <c r="G55" i="1"/>
  <c r="L59" i="1"/>
  <c r="L37" i="1"/>
  <c r="L62" i="1"/>
  <c r="L118" i="1" s="1"/>
  <c r="L61" i="1"/>
  <c r="L60" i="1"/>
  <c r="L58" i="1"/>
  <c r="L57" i="1"/>
  <c r="L56" i="1"/>
  <c r="L54" i="1"/>
  <c r="L53" i="1"/>
  <c r="L52" i="1"/>
  <c r="L51" i="1"/>
  <c r="H114" i="1" l="1"/>
  <c r="J140" i="1" s="1"/>
  <c r="E203" i="1"/>
  <c r="E200" i="1" s="1"/>
  <c r="G114" i="1"/>
  <c r="I140" i="1" s="1"/>
  <c r="D203" i="1"/>
  <c r="D200" i="1" s="1"/>
  <c r="I114" i="1"/>
  <c r="K140" i="1" s="1"/>
  <c r="F203" i="1"/>
  <c r="F200" i="1" s="1"/>
  <c r="L86" i="1"/>
  <c r="L80" i="1"/>
  <c r="L55" i="1"/>
  <c r="L16" i="1"/>
  <c r="L24" i="1"/>
  <c r="L23" i="1"/>
  <c r="L21" i="1"/>
  <c r="L20" i="1"/>
  <c r="H22" i="1"/>
  <c r="I22" i="1"/>
  <c r="J22" i="1"/>
  <c r="K22" i="1"/>
  <c r="G22" i="1"/>
  <c r="L18" i="1"/>
  <c r="L17" i="1"/>
  <c r="H19" i="1"/>
  <c r="I19" i="1"/>
  <c r="J19" i="1"/>
  <c r="K19" i="1"/>
  <c r="G19" i="1"/>
  <c r="L11" i="1"/>
  <c r="L36" i="1"/>
  <c r="L35" i="1"/>
  <c r="H47" i="1"/>
  <c r="G47" i="1"/>
  <c r="L46" i="1"/>
  <c r="L45" i="1"/>
  <c r="I47" i="1"/>
  <c r="J47" i="1"/>
  <c r="K47" i="1"/>
  <c r="L42" i="1"/>
  <c r="L41" i="1"/>
  <c r="G43" i="1"/>
  <c r="H43" i="1"/>
  <c r="I43" i="1"/>
  <c r="J43" i="1"/>
  <c r="K43" i="1"/>
  <c r="L34" i="1"/>
  <c r="L33" i="1"/>
  <c r="L116" i="1" l="1"/>
  <c r="I203" i="1"/>
  <c r="L47" i="1"/>
  <c r="L22" i="1"/>
  <c r="L19" i="1"/>
  <c r="L43" i="1"/>
  <c r="I200" i="1" l="1"/>
  <c r="L32" i="1"/>
  <c r="L29" i="1"/>
  <c r="L30" i="1"/>
  <c r="H31" i="1"/>
  <c r="I31" i="1"/>
  <c r="J31" i="1"/>
  <c r="K31" i="1"/>
  <c r="L26" i="1"/>
  <c r="L31" i="1" l="1"/>
  <c r="L14" i="1" l="1"/>
  <c r="L13" i="1"/>
  <c r="H15" i="1"/>
  <c r="I15" i="1"/>
  <c r="J15" i="1"/>
  <c r="K15" i="1"/>
  <c r="G15" i="1"/>
  <c r="L12" i="1"/>
  <c r="L114" i="1" l="1"/>
  <c r="L15" i="1"/>
</calcChain>
</file>

<file path=xl/sharedStrings.xml><?xml version="1.0" encoding="utf-8"?>
<sst xmlns="http://schemas.openxmlformats.org/spreadsheetml/2006/main" count="678" uniqueCount="326">
  <si>
    <t>Додаток 1</t>
  </si>
  <si>
    <t>№ з/п</t>
  </si>
  <si>
    <t>Завдання</t>
  </si>
  <si>
    <t>Зміст заходів</t>
  </si>
  <si>
    <t>Строк виконання заходу</t>
  </si>
  <si>
    <t>Виконавці</t>
  </si>
  <si>
    <t>Джерела фінансу- вання</t>
  </si>
  <si>
    <t>Обсяги фінансування по роках, тис. грн.</t>
  </si>
  <si>
    <t>Очікуваний результат</t>
  </si>
  <si>
    <t>всього</t>
  </si>
  <si>
    <t>Громадсько-державне управління освітою на засадах децентралізації</t>
  </si>
  <si>
    <t>Науково-методичний супровід освіти. Розвиток людських ресурсів</t>
  </si>
  <si>
    <t>Індекс якості дошкільної освіти</t>
  </si>
  <si>
    <t>Нова укра-їнська школа</t>
  </si>
  <si>
    <t>Обдаровані діти</t>
  </si>
  <si>
    <t xml:space="preserve">Здоров’я через освіту </t>
  </si>
  <si>
    <t>Освіта дітей з особливими освітніми потребами</t>
  </si>
  <si>
    <t>Шкільний автобус</t>
  </si>
  <si>
    <t>Безпечне освітнє середовище</t>
  </si>
  <si>
    <t>Позашкілля</t>
  </si>
  <si>
    <t>2023-2024 роки</t>
  </si>
  <si>
    <t>Управління освіти</t>
  </si>
  <si>
    <t>Кошти інших джерел</t>
  </si>
  <si>
    <t xml:space="preserve">Збільшення кількості місць на 15 одиниць  у дошкільних навчальних закладах 
(далі-ДНЗ) №№25,40
</t>
  </si>
  <si>
    <t>2021-2025 роки</t>
  </si>
  <si>
    <t>Бюджет Бахмутської міської ОТГ</t>
  </si>
  <si>
    <t>Усього</t>
  </si>
  <si>
    <t>Облаштування 45 закладів освіти системою відеоспостереження</t>
  </si>
  <si>
    <t>Державний бюджет</t>
  </si>
  <si>
    <t>2021-2022 роки</t>
  </si>
  <si>
    <t xml:space="preserve">Створення на базі Бахмутського центру технічної творчості дітей та юнацтва нового технічного напрямку </t>
  </si>
  <si>
    <t>Підвищення кваліфікації, перепідготовка кадрів закладами післядипломної освіти</t>
  </si>
  <si>
    <t xml:space="preserve">Оновлення матеріально-технічної бази по 3 ЗЗСО щорічно за рахунок додатково залучених коштів </t>
  </si>
  <si>
    <t xml:space="preserve">Оновлення матеріально-технічної бази по 3 ЗДО щорічно за рахунок додатково залучених коштів </t>
  </si>
  <si>
    <t>Придбання меблів, дидактичного матеріалу та комп’ютерного обладнання відповідно до стандартів НУШ</t>
  </si>
  <si>
    <t>Матеріально-технічна база навчальних закладів</t>
  </si>
  <si>
    <t>Придбання 20 одиниць технологічного обладнання щорічно</t>
  </si>
  <si>
    <t>Придбання ліній роздачі у 10 ЗЗСО</t>
  </si>
  <si>
    <t>Придбання 9000 одиниць меблів в усі ЗДО громади</t>
  </si>
  <si>
    <t>Придбання 50000 одиниць посуду в усі ЗДО громади</t>
  </si>
  <si>
    <t>Придбання 100000 одиниць посуду в усі ЗЗСО громади</t>
  </si>
  <si>
    <t>Придбання 30000 одиниць м'якого інвентарю в усі ЗДО громади</t>
  </si>
  <si>
    <t>Придбання 18 одиниць обладнання</t>
  </si>
  <si>
    <t>Придбання 8000  спортивного інвентаря для фізичного розвитку вихованців в усі ЗДО громади</t>
  </si>
  <si>
    <t>Придбання 6000  спортивного інвентаря для фізичного розвитку вихованців в усі ЗЗСО громади</t>
  </si>
  <si>
    <t>Придбання 9000 одиниць вогнегасників та респіраторів для пожежної безпеки закладів освіти</t>
  </si>
  <si>
    <t>Придбання 30000 одиниць м'якого інвентарю в усі ЗЗСО громади</t>
  </si>
  <si>
    <t>Придбання 1000 одиниць штучного освітлення</t>
  </si>
  <si>
    <t>Придбання 5000 одиниць музичного обладнання для всебічного розвитку вихованців</t>
  </si>
  <si>
    <t>Придбання 3200 м2 лінолеуму у заклади освіти</t>
  </si>
  <si>
    <t>Матеріально-технічний  стан  приміщень  та  територій  навчальних закладів</t>
  </si>
  <si>
    <t xml:space="preserve">Створення належних умов для навчання та виховання 173 дітей   </t>
  </si>
  <si>
    <t xml:space="preserve">Створення належних умов для навчання та виховання 118 дітей   </t>
  </si>
  <si>
    <t xml:space="preserve">Створення належних умов для навчання та виховання 176 дітей   </t>
  </si>
  <si>
    <t xml:space="preserve">Створення належних умов для навчання та виховання 25 дітей   </t>
  </si>
  <si>
    <t xml:space="preserve">Створення належних умов для навчання та виховання 88 дітей   </t>
  </si>
  <si>
    <t>2021 рік</t>
  </si>
  <si>
    <t>2022 рік</t>
  </si>
  <si>
    <t>2023 рік</t>
  </si>
  <si>
    <t>2024 рік</t>
  </si>
  <si>
    <t>2025 рік</t>
  </si>
  <si>
    <t xml:space="preserve">Створення належних умов для навчання та виховання 1150 дітей   </t>
  </si>
  <si>
    <t xml:space="preserve">Створення належних умов для навчання та виховання 1043 дітей  </t>
  </si>
  <si>
    <t xml:space="preserve">Створення належних умов для навчання та виховання 694 дітей   </t>
  </si>
  <si>
    <t xml:space="preserve">Створення належних умов для навчання та виховання 66 дітей   </t>
  </si>
  <si>
    <t xml:space="preserve">Створення належних умов для навчання та виховання 176 дітей  </t>
  </si>
  <si>
    <t>Створення належних умов</t>
  </si>
  <si>
    <t>Створення належних умов для виховання на загальній площі - 2711,5 м2</t>
  </si>
  <si>
    <t xml:space="preserve">Створення належних умов для навчання та виховання 390 дітей   </t>
  </si>
  <si>
    <t xml:space="preserve">Створення належних умов для навчання та виховання 31 дитини   </t>
  </si>
  <si>
    <t>Створення належних умов для надання коррекційної допомоги</t>
  </si>
  <si>
    <t>Створення пральні для закладів освіти громади</t>
  </si>
  <si>
    <t xml:space="preserve">Створення належних умов для навчання та виховання 91 дітей   </t>
  </si>
  <si>
    <t xml:space="preserve">Створення належних умов для навчання та виховання 115 дітей   </t>
  </si>
  <si>
    <t xml:space="preserve">Створення належних умов для навчання та виховання 19дітей   </t>
  </si>
  <si>
    <t xml:space="preserve">Створення належних умов для навчання та виховання 1016 дітей   </t>
  </si>
  <si>
    <t xml:space="preserve">Створення належних умов для навчання та виховання 221 дітей   </t>
  </si>
  <si>
    <t xml:space="preserve">Створення належних умов для навчання та виховання 92 дітей   </t>
  </si>
  <si>
    <t xml:space="preserve">Створення належних умов для навчання та виховання 205 дітей   </t>
  </si>
  <si>
    <t xml:space="preserve">Створення належних умов для навчання та виховання 133 дітей   </t>
  </si>
  <si>
    <t xml:space="preserve">Створення належних умов для навчання та виховання 62 дітей   </t>
  </si>
  <si>
    <t xml:space="preserve">Створення належних умов для навчання та виховання 187 дітей   </t>
  </si>
  <si>
    <t xml:space="preserve">Створення належних умов для навчання359 дітей   </t>
  </si>
  <si>
    <t xml:space="preserve">Створення належних умов для навчання та виховання 93 дітей   </t>
  </si>
  <si>
    <t xml:space="preserve">Створення належних умов для навчання та виховання 172 дітей   </t>
  </si>
  <si>
    <t xml:space="preserve">Створення належних умов для виховання 395 дітей   </t>
  </si>
  <si>
    <t>Обласний бюджет</t>
  </si>
  <si>
    <t xml:space="preserve">3.2. Забезпечення сприяння участі  в інвестиційних проєктах, грантах, конкурсах місько-го, регіонального, міжнародного рівнів </t>
  </si>
  <si>
    <t>3.3. Забезпечення інформатизації ЗДО (придбання оргтехніки, підключення до мережі швидкісного Інтернету) з обов’язковим якісним системним адмініструванням</t>
  </si>
  <si>
    <t xml:space="preserve">4.1.Участь ЗЗСО в інвестиційних проєктах, грантах, конкурсах міського, регіонального, міжнародного рівнів  </t>
  </si>
  <si>
    <t>4.2.Облаштування навчальних кабінетів для першокласників відповідно до стандартів Нової української школи
(далі-НУШ)</t>
  </si>
  <si>
    <t xml:space="preserve">4.3.Зберігання, доставка підручників та посібників </t>
  </si>
  <si>
    <t>4.4.Розроблення та виготовлення оновленого посібника «Подарунок першокласнику»</t>
  </si>
  <si>
    <t>4.5.Сприяти  забезпеченню закладів  освіти сучасним  мультимедійним  обладнанням та комп’ютерною технікою</t>
  </si>
  <si>
    <t>6.1.Організація харчування вихованців ЗДО</t>
  </si>
  <si>
    <t>6.2.Організація харчування учнів 1-4 класів та учнів пільгових категорій ЗЗСО</t>
  </si>
  <si>
    <t>7.2.Заміна дверей електрощитових та об'єктів підвищеної небезпечності на сертифіковані протипожежні по ЗДО</t>
  </si>
  <si>
    <t>7.4. Придбання вогнегасників та респіраторів у всі заклади освіти</t>
  </si>
  <si>
    <t>7.5. Придбання світильників у заклади освіти</t>
  </si>
  <si>
    <t>11.1.Придбання обладнання для пральні</t>
  </si>
  <si>
    <t>11.2. Здійснення заміни застарілого обладнання харчоблоків в закладах освіти міста</t>
  </si>
  <si>
    <t xml:space="preserve">11.3.Придбання ліній роздачі на харчоблоки по закладам загальної середньої освіти </t>
  </si>
  <si>
    <t xml:space="preserve">11.4.Сприяння оновленню  в закладах дошкільної освіти  громади меблів </t>
  </si>
  <si>
    <t xml:space="preserve">11.6.Сприяння оновленню  в закладах дошкільної освіти  громади посуду та іншого інвентарю  на харчоблоки </t>
  </si>
  <si>
    <t xml:space="preserve">11.7.Сприяння оновленню  в ЗЗСО  громади посуду та іншого інвентарю  на харчоблоки </t>
  </si>
  <si>
    <t>11.8.Сприяння оновленню  в ЗДО  громади  м'якого інвентарю</t>
  </si>
  <si>
    <t>11.9.Сприяння оновленню  в ЗЗСО  громади  м'якого інвентарю</t>
  </si>
  <si>
    <t xml:space="preserve">Придбання 2000 одиниць іграшок у ЗДО з урахуванням вимог Типового переліку </t>
  </si>
  <si>
    <t>11.10. Оновлення іграшок в ЗДО громади</t>
  </si>
  <si>
    <t>Додаток 2</t>
  </si>
  <si>
    <t>Назва показника</t>
  </si>
  <si>
    <t>Одиниця виміру</t>
  </si>
  <si>
    <t xml:space="preserve">Реорганізація закладів освіти, в т.ч. зміна правоустановчих документів </t>
  </si>
  <si>
    <t>Відшкодування витрат на перевезення 50 обдарованих дітей та молоді</t>
  </si>
  <si>
    <t>11.12.Сприяння оновленню  в ЗЗСО  громади спортивного інвентарю</t>
  </si>
  <si>
    <t>11.16.Оновлення транспортних засобів Управління освіти</t>
  </si>
  <si>
    <t>12.1.Реконструкція будівлі дошкільного навчального закладу №10 "Кристалик", розташованого за адресою : м. Бахмут, вул. Свободи,18 а</t>
  </si>
  <si>
    <t>12.3.Реконструкція  (комплексна термосанація) дошкільного навчального закладу № 52 "Райдуга", розташованого за адресою: Донецька область, м.Бахмут, вул.Сибірцева,166</t>
  </si>
  <si>
    <t>12.4.Капітальний ремонт приміщень будівлі ДНЗ «Івушка» розташованого за адресою: вул.Кооперативна 13Б с.Зайцеве Бахмутського району Донецької області</t>
  </si>
  <si>
    <t>12.6.Реконструкція будівлі Бахмутського навчально-виховного комплексу “Загальноосвітня школа I—III ступеня № 11 багатопрофільний ліцей” Бахмутської міської ради Донецької області, розташованого за адресою: м. Бахмут, вул. Миру, 22 (коригування)</t>
  </si>
  <si>
    <t>12.7.Реконструкція будівлі Бахмутської  загальноосвітньої школи І-ІІІ ступенів №12 Бахмутської міської ради Донецької області, розташованого за адресою: м. Бахмут, вул. Леваневського, 111 (коригування)</t>
  </si>
  <si>
    <t>12.8.Реконструкції  будівлі Бахмутської  загальноосвітньої школи І-ІІІ ступенів №18 ім. Дмитра Чернявського Бахмутської міської ради Донецької області, розташованої за адресою: м. Бахмут, вул. Ювілейна,34</t>
  </si>
  <si>
    <t>12.9.Реконструкція будівлі Бахмутської загальноосвітньої школи I-III ступенів №24 з поглибленим вивченням окремих предметів та курсів Бахмутської міської ради Донецької області, розташованої за адресою: м.Бахмут, вул.Леваневського, 10 (коригування кошторисної документації)</t>
  </si>
  <si>
    <t>12.10.Капітальний ремонт спортивної зали Клинівської загальноосвітньої школи І-ІІІ ступенів Бахмутської районної ради Донецької області, розташованої за адресою: 84562, Донецька область, Бахмутський район, с.Клинове, вул. Шкільна,1</t>
  </si>
  <si>
    <t>12.11.Капітальний ремонт спортивної зали Іванівської загальноосвітньої школи І-ІІІ ступенів Бахмутської районної ради Донецької області, розташованої за адресою: 84557, Донецька область, Бахмутський район, с.Іванівське, вул. Освітня,10</t>
  </si>
  <si>
    <t>12.12.Капітальний ремонт адміністративної будівлі розташованої за адресою м. Бахмут, вул.Б.Горбатова,42</t>
  </si>
  <si>
    <t>12.13.Капітальний ремонт покрівлі та зовнішні роботи будівлі Бахмутського міського Центру дітей та юнацтва, розташованого за адресою: м.Бахмут, вул.Миру, 58</t>
  </si>
  <si>
    <t>12.14.Капітальний ремонт майстерень, віконних прорізів і вхідної групи будівлі і майстерень, санітарних вузлів, опорядження харчоблоку Бахмутської загальноосвітньої школи І-ІІІ ступенів №7  Бахмутської міської ради Донецької області , розташованої за адресою: м.Бахмут, вул. Ковальська, 121</t>
  </si>
  <si>
    <t>12.15.Поточний ремонт димової труби котельні дошкільного навчального закладу ясла-садку загального розвитку "Берізка" Бахмутської міської ради Донецької області, розташованої за адресою: с. Зеленопілля, вул.Ювілейна, 21</t>
  </si>
  <si>
    <t>12.16.Поточний ремонт санітарного вузлу другого поверху та приміщення ізолятору дошкільного навчального закладу ясла-садку загального розвитку "Берізка", Бахмутської міської ради Донецької області, розташованої за адресою: с. Зеленопілля, вул.Ювілейна, 21</t>
  </si>
  <si>
    <t>11.17.Облаштування павільйонами закладів дошкільної освіти відповідно до санітарно-гігієнічних норм</t>
  </si>
  <si>
    <t>Придбання 150 павільйонів для усіх ЗДО</t>
  </si>
  <si>
    <t>2021-2025 рік</t>
  </si>
  <si>
    <t>25 виготовлених проєктно-кошторисних документацій</t>
  </si>
  <si>
    <t>20 виготовлених проєктно-кошторисних документацій</t>
  </si>
  <si>
    <t>Створення закладів нового типу</t>
  </si>
  <si>
    <t>тис.грн.</t>
  </si>
  <si>
    <t>Вихідні дані на початок дії програми</t>
  </si>
  <si>
    <t>І. Показники витрат</t>
  </si>
  <si>
    <t>Придбання персональних ком’ютерів, придбання послуг з доступу до Інтернету  закладів загальної середньої освіти</t>
  </si>
  <si>
    <t>Обсяг видатків на облаштування навчальних кабінетів для першокласників відповідно до стандартів НУШ</t>
  </si>
  <si>
    <t>Зберігання, доставка підручників та посібників</t>
  </si>
  <si>
    <t>Розроблення та виготовлення оновленого посібника «Подарунок першокласнику»</t>
  </si>
  <si>
    <t>Організація харчування учнів закладів дошкільної освіти, 1-4 класів та пільгових категорій закладів загальної середньої освіти</t>
  </si>
  <si>
    <t>Організація оздоровлення дітей пільгових категорій</t>
  </si>
  <si>
    <t>Виплата матеріальної допомоги дітям-сиротам та дітям, позбавленим батьківського піклування по закладах загальної середньої освіти Бахмутської міської ради</t>
  </si>
  <si>
    <t>7.1.Облаштування закладів освіти системою відеоспостереження для організації відеоконтролю на території ЗДО та ЗЗСО</t>
  </si>
  <si>
    <t>Облаштування закладів освіти системою відеоспостереження для організації відеоконтролю на території ЗДО та ЗЗСО</t>
  </si>
  <si>
    <t>Придбання сертифікованих протипожних дверей у заклади дошкільної та загальної середньої освіти</t>
  </si>
  <si>
    <t>Проведення медичних оглядів та баканалізів для працівників закладів освіти Бахмутської міської ради</t>
  </si>
  <si>
    <t>Придбання вогнегасників та респіраторів у заклади освіти</t>
  </si>
  <si>
    <t xml:space="preserve">Покращення матеріально-технічної бази закладів освіти </t>
  </si>
  <si>
    <t>2021 
рік</t>
  </si>
  <si>
    <t>2023 
рік</t>
  </si>
  <si>
    <t>2024 
рік</t>
  </si>
  <si>
    <t>2025 
рік</t>
  </si>
  <si>
    <t>Придбання спеціального обладнання для дітей з особливими освітніми потребами</t>
  </si>
  <si>
    <t>ІІ. Показники продукту</t>
  </si>
  <si>
    <t>Кількість створених закладів нового типу</t>
  </si>
  <si>
    <t>од.</t>
  </si>
  <si>
    <t>Кількість педпрацівників, яким планується пройти підвищення кваліфікації, перепідготовка кадрів закладами післядипломної освіти</t>
  </si>
  <si>
    <t>Кількість закладів, у яких планується проведення заходів інформатизації щорічно</t>
  </si>
  <si>
    <t>Кількість класів, облаштованих відповідно до стандартів НУШ</t>
  </si>
  <si>
    <t>Кількість першокласників</t>
  </si>
  <si>
    <t>Кількість переможців учнівських конкурсів та предметних олімпіад</t>
  </si>
  <si>
    <t>Фінансова підтримка обдарованої молоді та вчителів</t>
  </si>
  <si>
    <t>Кількість дітей, яким організовано харчування</t>
  </si>
  <si>
    <t>Кількість дітей, що планується оздоровити за рахунок бюджетних коштів</t>
  </si>
  <si>
    <t xml:space="preserve">Кількість дітей, що отримують матеріальну допомогу по закладах загальної середньої освіти Бахмутської міської ради </t>
  </si>
  <si>
    <t>Кількість закладів, у яких планується облаштування системою відеоспостереження</t>
  </si>
  <si>
    <t>Кількість придбаних сертифікованих протипожежних дверей</t>
  </si>
  <si>
    <t>Кількість придбаних вогнегасників та респіраторів</t>
  </si>
  <si>
    <t>Оновлення та збереження парку автобусів для забезпечення на території Бахмутської міської ОТГ регулярного безоплатного перевезення учнів і педагогічних працівників до місць навчання і додому</t>
  </si>
  <si>
    <t>Кількість закладів освіти, що потребують оновлення матеріально-технічної бази</t>
  </si>
  <si>
    <t>Кількість придбаного спеціального обладнання для дітей з особливими освітніми потребами</t>
  </si>
  <si>
    <t>Кількість автобусів для забезпечення безоплатного перевезення учнів і педагогічних працівників</t>
  </si>
  <si>
    <t>Кількість закладів освіти, що потребують покращення матеріально-технічного  стану  приміщень  та  територій  закладів освіти</t>
  </si>
  <si>
    <t>ІІІ. Показники ефективності</t>
  </si>
  <si>
    <t>Рівень відповідності дошкільної, загальної середньої та позашкільної освіти вимогам Національної доктрини розвитку освіти до 2025 року щорічно</t>
  </si>
  <si>
    <t>%</t>
  </si>
  <si>
    <t>ІV. Показник якості</t>
  </si>
  <si>
    <t>Питома вага працівників, яким необхідно проходження курсів підвищення кваліфікації, від загальної кількості тих працівників яким необхідно</t>
  </si>
  <si>
    <t>Питома вага закладів,  які стали переможцями конкурсів місцевого розвитку та інших конкурсів від загальної кількості закладів освіти щорічно</t>
  </si>
  <si>
    <t>Питома вага закладів, у яких реалізувались заходи з інформатизації від загальної кількості закладів освіти</t>
  </si>
  <si>
    <t>Питома вага закладів загальної середньої освіти облаштованих відповідно до стандартів НУШ</t>
  </si>
  <si>
    <t>Динаміка забезпеченості підручниками відповідно до замовлень закладів освіти</t>
  </si>
  <si>
    <t>Забезпеченість першокласників подарунковими наборами (посібниками)</t>
  </si>
  <si>
    <t>Питома вага учнів та вчителів, що отримують стипендії від загальної кількості переможців конкурсів та змагань</t>
  </si>
  <si>
    <t>Середня кількість днів харчування на рік</t>
  </si>
  <si>
    <t>днів</t>
  </si>
  <si>
    <t>Кількість днів перебування в пришкільному таборі</t>
  </si>
  <si>
    <t>Питома вага  дітей-сиріт та дітей, позбавлених батьківського піклування, яким виплачується матеріальна допомога, від загальної кількості  дітей-сиріт та дітей, позбавлених батьківського піклування, які потребують по закладам освіти щорічно</t>
  </si>
  <si>
    <t>Питома вага закладів облаштованих системою відеоспостереження, від загальної кількості закладів</t>
  </si>
  <si>
    <t>Питома вага придбаних вогнегасників та респіраторів на заклади освіти від загальної кількості вогнегасників та респіраторів які потребують заклади освіти</t>
  </si>
  <si>
    <t>Питома вага придбаних сертифікованих протипожежних дверей у заклади освіти від загальної кількості закладів що потребують</t>
  </si>
  <si>
    <t>Динаміка по закладах освіти, по яким проведено заміну інвентарю, обладнання та устаткування</t>
  </si>
  <si>
    <t>Питома вага придбаних автобусів, від загальної потреби у придбанні автобусів для регулярного безоплатного перевезення учнів та педагогів</t>
  </si>
  <si>
    <t>Динаміка по закладах освіти, по яким покращено матеріально-технічний стан приміщень та територій закладів освіти</t>
  </si>
  <si>
    <t xml:space="preserve">Показники результативності Програми </t>
  </si>
  <si>
    <t>Начальник Управління освіти</t>
  </si>
  <si>
    <t>Бахмутської міської ради</t>
  </si>
  <si>
    <t>Н.Ю. Дроздова</t>
  </si>
  <si>
    <t>Ресурсне забезпечення Програми</t>
  </si>
  <si>
    <t>Додаток 3</t>
  </si>
  <si>
    <t>І</t>
  </si>
  <si>
    <t>ІІ</t>
  </si>
  <si>
    <t>ІІІ</t>
  </si>
  <si>
    <t>ІV</t>
  </si>
  <si>
    <t>Обсяг ресурсів, всього,
у тому числі:</t>
  </si>
  <si>
    <t>державний бюджет</t>
  </si>
  <si>
    <t>обласний бюджет</t>
  </si>
  <si>
    <t>кошти інших джерел</t>
  </si>
  <si>
    <t>Надання матеріальної допомоги на придбання одягу та взуття 114 дітям-сиротам та дітям позбавленим батьківського піклування  у ЗЗСО</t>
  </si>
  <si>
    <t>5.1.Забезпечення участі обдарованої молоді у обласних та Всеукраїнських учнівських олімпіадах, турнірах, конкурсах</t>
  </si>
  <si>
    <t>Сприяння створенню сенсорних (ресурсних) кімнат в закладах освіти для надання освітніх послуг дітям з особливими освітніми потребами</t>
  </si>
  <si>
    <t xml:space="preserve">11.5.Сприяння оновленню  в закладах загальної середньої освіти громади меблів </t>
  </si>
  <si>
    <t>11.11.Сприяння оновленню  в ЗДО  громади спортивного інвентарю</t>
  </si>
  <si>
    <t>11.13. Сприяння оновленню музичних інструментів в ЗДО громади</t>
  </si>
  <si>
    <t xml:space="preserve">11.14. Сприяння проведенню поточних ремонтів шляхом придбання будівельних матеріалів </t>
  </si>
  <si>
    <t>11.15.Сприяння забезпеченню базовим обладнанням  навчальних кабінетів із предметів   природно-математичного циклу</t>
  </si>
  <si>
    <t>Бахмутської міської ради                                                                                                 Н.Ю. Дроздова</t>
  </si>
  <si>
    <t xml:space="preserve">11.18.Облаштування будівель закладів освіти системою дистанційного обліку енергоспоживання </t>
  </si>
  <si>
    <t>Облаштування усіх закладів освіти контролерами</t>
  </si>
  <si>
    <t>Облаштування 9 закладів освіти індивідуальними тепловими пунктами</t>
  </si>
  <si>
    <t>5.3.Запровадження  іноваційних освітніх технологій та сучасних моделей роботи з обдарованими учнями</t>
  </si>
  <si>
    <t xml:space="preserve">Створення закладів нового типу (внесення змін до правоустановчих документів: статути, ліцензії тощо) </t>
  </si>
  <si>
    <t>Підвищення кваліфікації, перепідготовка кадрів закладами післядипломної освіти (курси підвищення кваліфікації)</t>
  </si>
  <si>
    <t>Створення додаткових місць у закладах освіти (за рахунок резервних приміщень ДНЗ №25,40)</t>
  </si>
  <si>
    <t>Участь в інвестиційних проектах, грантах, конкурсах міського, регіонального міжнародного рівнів закладів освіти (Бюджет участі - по 6 закладів щорічно)</t>
  </si>
  <si>
    <t>Бюджет бахмутської міської ОТГ/Кошти інших джерел</t>
  </si>
  <si>
    <t>Придбання сучасного мультимедійного та комп'ютерного обладнання у ЗДО та ЗЗСО</t>
  </si>
  <si>
    <t>Облаштування навчальних кабінетів для першокласників відповідно до стандартів НУШ</t>
  </si>
  <si>
    <t>Фінансова підтримка обдарованої молоді та вчителів (стипендії учням та вчителям, створення сучасних моделей для Інтелект)</t>
  </si>
  <si>
    <t>Організація оздоровлення дітей пільгових категорій (пришкільний табір)</t>
  </si>
  <si>
    <t>Придбання меблів, посуду, спортивного та музичного інвентарю, кухонного обладнання тощо</t>
  </si>
  <si>
    <t>Покращення матеріально-технічного  стану  приміщень  та  територій  закладів освіти (проведення капітальних ремонтів, реконструкцій</t>
  </si>
  <si>
    <t>Покращення матеріально-технічної бази закладів освіти, в тому числі:</t>
  </si>
  <si>
    <t>Бюджет</t>
  </si>
  <si>
    <t xml:space="preserve">Загальна сума Програми </t>
  </si>
  <si>
    <t>Всього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</si>
  <si>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</si>
  <si>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</si>
  <si>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</si>
  <si>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</si>
  <si>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</si>
  <si>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</si>
  <si>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</si>
  <si>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</si>
  <si>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</si>
  <si>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</si>
  <si>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Підвищення кваліфікації 114 вчителів щорічно</t>
  </si>
  <si>
    <t>Доставка 22тис. екземплярів підручників з урахуванням нових стандартів освіти</t>
  </si>
  <si>
    <t>Забезпечення 800 учнів початкової школи щорічно додатковою навчальною літературою</t>
  </si>
  <si>
    <t>Забезпечення  харчування 3100 дітей ЗДО щорічно</t>
  </si>
  <si>
    <t>6.3. Надання матеріальної допомоги для придбання одягу та взуття дітям-сиротам та дітям, позбавленим батьківського піклування, які навчаються у закладах загальної середньої освіти всіх форм власності на території Бахмутської міської ОТГ</t>
  </si>
  <si>
    <t>2021-2023 роки</t>
  </si>
  <si>
    <t>у тому числі:</t>
  </si>
  <si>
    <t>Всього:</t>
  </si>
  <si>
    <t>Загальний обсяг ресурсів</t>
  </si>
  <si>
    <t xml:space="preserve">Створення сенсорних (ресурсних) кімнат шляхом придбання 100 одиниць спеціального  обладнання </t>
  </si>
  <si>
    <t>кошти підприємств</t>
  </si>
  <si>
    <t>Кошти підприємств</t>
  </si>
  <si>
    <t>І етап</t>
  </si>
  <si>
    <t>ІІ етап</t>
  </si>
  <si>
    <t>ІІІ етап</t>
  </si>
  <si>
    <t>ІV етап</t>
  </si>
  <si>
    <t xml:space="preserve">Кількість інвестиційних проєктів, грантів, конкурсів міського, регіонального міжнародного рівнів в яких планується взяти участь </t>
  </si>
  <si>
    <t>Кількість підручників, що необхідно доставити у ЗЗСО</t>
  </si>
  <si>
    <t xml:space="preserve">Динаміка по закладам освіти, по яким придбано обладнання для створення сенсорних кімнат </t>
  </si>
  <si>
    <t>Питома вага закладів, в яких створено додаткових місць у ДНЗ №№25,40, від загальної кількості закладів, що потребують</t>
  </si>
  <si>
    <t>Створення додаткових місць у ДНЗ №№25,40</t>
  </si>
  <si>
    <t>Придбання 17 сертифікованих протипожежних дверей у ЗДО</t>
  </si>
  <si>
    <t>Придбання 18 сертифікованих протипожежних дверей у ЗЗСО</t>
  </si>
  <si>
    <t xml:space="preserve">Придбання 130 одиниць комп’ютерної техніки в усі ЗДО </t>
  </si>
  <si>
    <t>Придбання 100 одиниць сучасного мультимедійного та комп`ютерного обладнання</t>
  </si>
  <si>
    <t>Сприяння оновленню парку автобусів для забезпечення на території Бахмутської міської ОТГ регулярного безоплатного перевезення учнів і педагогічних працівників до місць навчання і додому</t>
  </si>
  <si>
    <t>Придбання 2 транспортних засобів на праві оперативного управління</t>
  </si>
  <si>
    <t xml:space="preserve">ЗАХОДИ З РЕАЛІЗАЦІЇ ПРОГРАМИ </t>
  </si>
  <si>
    <t xml:space="preserve">11.19. Модернізація систем опалення закладів освіти шляхом встановлення індивідуальних теплових пунктів </t>
  </si>
  <si>
    <t>12.5.Капітальний ремонт спортивної зали Покровського навчально-виховно-го комплексу «Загальноосвітній навчальний заклад І-ІІІ ступенів-дошкіль-ний навчальний заклад» 84561, Донецька область, Бахмутський район, с.Покровське вул. 40 років Перемоги, 13</t>
  </si>
  <si>
    <t>Придбання 20 одиниць сучасного обладнання для осучаснення роботи міського навчально-виховного центру "Інтелект"</t>
  </si>
  <si>
    <t>5.2.Забезпечення розвитку мотивації досягнення успіху учнів та вчителів шляхом виплати стипендій Бахмутської міської ради та премій за високу результативність у Всеукраїнських учнівських олімпіадах, турнірах, конкурсах, ЗНО</t>
  </si>
  <si>
    <t>Виплата 48 стипендій Бахмутської міської ради та премій за високу результативність у Всеукраїнських учнівських олімпіадах, турнірах, конкурсах, ЗНО</t>
  </si>
  <si>
    <t>Додаток 2 «Показники результативності Програми» до проєкту Програми розвитку освіти на території Бахмутської міської об'єднаної територіальної громади на 2021-2025 роки підготовлено Управлінням освіти Бахмутської міської ради</t>
  </si>
  <si>
    <t>Управління освіти Бахмутьскої міської ради (далі - Управління освіти)</t>
  </si>
  <si>
    <t>3.1. Сприяння збільшенню потужностей функціонуючих закладів дошкільної освіти (далі - ЗДО) за рахунок вико-ристання резерв-них приміщень</t>
  </si>
  <si>
    <t>Реорганізація 16 закладів загальної середньої освіти (далі-ЗЗСО)  відповідно до Закону України "Про повну загальну середню освіту"</t>
  </si>
  <si>
    <t>Обсяг коштів, що пропонується залучити на виконання Програми</t>
  </si>
  <si>
    <t>Етапи виконання Програми</t>
  </si>
  <si>
    <t>Всього витрат на виконання Програми</t>
  </si>
  <si>
    <t>до Програми розвитку освіти на території Бахмутської міської об'єднаної територіальної громади 
на 2021-2025 роки, затвердженої рішенням Бахмутської міської ради</t>
  </si>
  <si>
    <t>Додаток 1 «Заходи з реалізації Програми» до Програми розвитку освіти на території Бахмутської міської об'єднаної територіальної громади на 2021-2025 роки підготовлено Управлінням освіти Бахмутської міської ради</t>
  </si>
  <si>
    <t xml:space="preserve">до Програми розвитку освіти на території Бахмутської міської об'єднаної територіальної громади на 2021-2025 роки, затвердженої рішенням Бахмутської міської ради </t>
  </si>
  <si>
    <t>Додаток 3 «Ресурсне забезпечення Програми» до Програми розвитку освіти на території Бахмутської міської об`єднаної територіальної громади на 2021-2025 роки підготовлено Управлінням освіти Бахмутської міської ради</t>
  </si>
  <si>
    <t xml:space="preserve">Заміна вікон у ДНЗ №18, 34, 47 </t>
  </si>
  <si>
    <t>12.16.Проведення капітального приміщення будівлі, улаштування пандусу Інклюзивно-ресурсного центру</t>
  </si>
  <si>
    <t xml:space="preserve">12.17. Капітальний ремонт приміщення пральні, ремонт водопроводних та каналізаційних мереж, електромереж </t>
  </si>
  <si>
    <t xml:space="preserve">12.18.Реконструкція будівлі дошкільного навчального закладу компенсуючого типу, дитячий садок       № 25 «Дзвіночок» </t>
  </si>
  <si>
    <t xml:space="preserve">12.19. Реконструкція будівлі дошкільного навчального закладу ясла-садок № 27 «Зірочка»  </t>
  </si>
  <si>
    <t>12.20. Реконструкція будівлі закладу дошкільної освіти (ясла-садок) «Калинонька» Бахмутської міської ради Донецької області</t>
  </si>
  <si>
    <t>12.21. Реконструкція будівлі Бахмутської  загальноосвітньої школи І-ІІІ ступенів №5 з профільним навчанням  Бахмутської міської ради Донецької області</t>
  </si>
  <si>
    <t>12.22.Реконструкція будівлі Бахмутської  загальноосвітньої школи І-ІІ ступенів №4  Бахмутської міської ради Донецької області</t>
  </si>
  <si>
    <t xml:space="preserve">12.23.Реконструкція будівлі дошкільного навчального закладу ясла-садок № 18 «Росинка» </t>
  </si>
  <si>
    <t xml:space="preserve">12.24. Капітальний ремонт (благоустрій) дошкільного навчального закладу ясла-садок № 47 «Оленка» </t>
  </si>
  <si>
    <t>12.25.Реконструкція будівлі Покровського навчально-виховного комплексу «Заклад загальної середньої освіти І-ІІ ступенів – заклад дошкільної освіти» Бахмутської міської ради Донецької області</t>
  </si>
  <si>
    <t>12.26.Реконструкція будівлі Опитненського закладу загальної середньої освіти І-ІІІ ступенів Бахмутської міської ради Донецької області</t>
  </si>
  <si>
    <t xml:space="preserve">12.27. Капітальний ремонт (благоустрій) дошкільного навчального закладу ясла-садок № 34 «Тополька» </t>
  </si>
  <si>
    <t xml:space="preserve">12.28. Капітальний ремонт водопроводних мереж та каналізації, заміна санвузлів дошкільного навчального закладу ясла-садок № 54 «Світлячок» </t>
  </si>
  <si>
    <t>12.29. Капітальний ремонт (благоустрій) Бахмутської  загальноосвітньої школи І-ІІ ступенів №2  Бахмутської міської ради Донецької області</t>
  </si>
  <si>
    <t xml:space="preserve">12.30. Капітальний ремонт (благоустрій) дошкільного навчального закладу ясла-садок № 36 «Теремок» </t>
  </si>
  <si>
    <t>12.31. Капітальний ремонт (благоустрій) Бахмутської  загальноосвітньої школи І-ІІ ступенів №9  Бахмутської міської ради Донецької області</t>
  </si>
  <si>
    <t xml:space="preserve">12.32.Капітальний ремонт Бахмутського міського Центру технічної творчості дітей та юнацтва </t>
  </si>
  <si>
    <t>12.33. Розробка нових та коригування існуючих проєктно-кошторисних та іншої документації по  у ЗДО</t>
  </si>
  <si>
    <t>12.34. Розробка нових та коригування існуючих проєктно-кошторисних та іншої документації по  у ЗЗСО</t>
  </si>
  <si>
    <t>12.35. Провести заміну вікон старих на нові енергозберігаючі металопластикові</t>
  </si>
  <si>
    <t>7.3.Заміна дверей електрощитових та об'єктів підвищеної небезпечності на сертифіковані протипожежні по ЗЗСО</t>
  </si>
  <si>
    <t>Бюджет Бахмутської міської територіальної громади</t>
  </si>
  <si>
    <t>Забезпечення безкоштовним харчування 3435 учнів ЗЗСО щорічно</t>
  </si>
  <si>
    <t>Придбання 2000 одиниць меблів в усі ЗЗСО громади</t>
  </si>
  <si>
    <t>10.1.Створення "TechClub" - колиски технічного майбутнього " - розвиток нового напрямку</t>
  </si>
  <si>
    <t xml:space="preserve">10.2.Участь закладів позашкільної освіти в інвестиційних проєктах, грантах, конкурсах міського, регіонального, міжнародного рівнів  </t>
  </si>
  <si>
    <t xml:space="preserve">Оновлення матеріально-технічної бази по 2 закладам позашкільної освіти щорічно за рахунок додатково залучених коштів </t>
  </si>
  <si>
    <t>Підвезення до закладів освіти 155 учнів, 11 вихованців та 41 педагогічного працівника</t>
  </si>
  <si>
    <t xml:space="preserve">Придбання обладнання для 25 кабінетів  у ЗЗСО враховуючи вимоги новітніх технологій викладання предметів </t>
  </si>
  <si>
    <t>12.2.Капітальний ремонт водопро-водних та каналізаційних мереж, санітарних вузлів, вхідної групи, поручнів дошкільного навчального закладу комбінованого типу 
№ 40«Посмішка» розташованого за адресою: м.Бахмут,
вул.Чайковського,
буд. 99</t>
  </si>
  <si>
    <t>09.12.2020 № 7/2-41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</si>
</sst>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96">
    <xf numFmtId="0" fontId="0" fillId="0" borderId="0" xfId="0"/>
    <xf numFmtId="0" fontId="5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4" fontId="10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5" fontId="0" fillId="0" borderId="1" xfId="0" applyNumberFormat="1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2" borderId="0" xfId="0" applyFill="1"/>
    <xf numFmtId="0" fontId="4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/>
    </xf>
    <xf numFmtId="0" fontId="1" fillId="0" borderId="4" xfId="0" applyFont="1" applyFill="1" applyBorder="1" applyAlignment="1">
      <alignment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4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center" vertical="top"/>
    </xf>
    <xf numFmtId="0" fontId="4" fillId="0" borderId="15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1" fillId="0" borderId="5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5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2"/>
  <sheetViews>
    <sheetView tabSelected="1" view="pageBreakPreview" zoomScaleNormal="100" zoomScaleSheetLayoutView="100" workbookViewId="0">
      <selection activeCell="I3" sqref="I3:K3"/>
    </sheetView>
  </sheetViews>
  <sheetFormatPr defaultRowHeight="15" x14ac:dyDescent="0.25"/>
  <cols>
    <col min="1" max="1" width="4.42578125" style="5" customWidth="1"/>
    <col min="2" max="2" width="12.85546875" style="5" customWidth="1"/>
    <col min="3" max="3" width="17" style="5" customWidth="1"/>
    <col min="4" max="4" width="10.28515625" style="5" customWidth="1"/>
    <col min="5" max="5" width="11.7109375" style="5" customWidth="1"/>
    <col min="6" max="6" width="12.42578125" style="5" customWidth="1"/>
    <col min="7" max="7" width="10" style="5" customWidth="1"/>
    <col min="8" max="8" width="10.85546875" style="5" customWidth="1"/>
    <col min="9" max="9" width="9.140625" style="5" customWidth="1"/>
    <col min="10" max="11" width="8.28515625" style="5" customWidth="1"/>
    <col min="12" max="12" width="11.42578125" style="5" customWidth="1"/>
    <col min="13" max="13" width="14.7109375" style="9" customWidth="1"/>
    <col min="14" max="15" width="9.140625" style="5"/>
    <col min="16" max="16" width="13" style="5" customWidth="1"/>
    <col min="17" max="17" width="13.140625" style="5" customWidth="1"/>
    <col min="18" max="18" width="13.42578125" style="5" customWidth="1"/>
    <col min="19" max="19" width="12" style="5" customWidth="1"/>
    <col min="20" max="20" width="12.28515625" style="5" customWidth="1"/>
    <col min="21" max="16384" width="9.140625" style="5"/>
  </cols>
  <sheetData>
    <row r="1" spans="1:13" x14ac:dyDescent="0.25">
      <c r="I1" s="6" t="s">
        <v>0</v>
      </c>
      <c r="J1" s="6"/>
      <c r="K1" s="6"/>
      <c r="L1" s="6"/>
      <c r="M1" s="7"/>
    </row>
    <row r="2" spans="1:13" ht="58.5" customHeight="1" x14ac:dyDescent="0.25">
      <c r="I2" s="143" t="s">
        <v>290</v>
      </c>
      <c r="J2" s="143"/>
      <c r="K2" s="143"/>
      <c r="L2" s="143"/>
      <c r="M2" s="143"/>
    </row>
    <row r="3" spans="1:13" x14ac:dyDescent="0.25">
      <c r="I3" s="6" t="s">
        <v>325</v>
      </c>
      <c r="J3" s="6"/>
      <c r="K3" s="6"/>
      <c r="L3" s="6"/>
      <c r="M3" s="7"/>
    </row>
    <row r="5" spans="1:13" ht="18.75" x14ac:dyDescent="0.25">
      <c r="F5" s="8" t="s">
        <v>277</v>
      </c>
    </row>
    <row r="7" spans="1:13" ht="44.25" customHeight="1" x14ac:dyDescent="0.25">
      <c r="A7" s="150" t="s">
        <v>1</v>
      </c>
      <c r="B7" s="150" t="s">
        <v>2</v>
      </c>
      <c r="C7" s="150" t="s">
        <v>3</v>
      </c>
      <c r="D7" s="155" t="s">
        <v>4</v>
      </c>
      <c r="E7" s="156" t="s">
        <v>5</v>
      </c>
      <c r="F7" s="150" t="s">
        <v>6</v>
      </c>
      <c r="G7" s="150" t="s">
        <v>7</v>
      </c>
      <c r="H7" s="150"/>
      <c r="I7" s="150"/>
      <c r="J7" s="150"/>
      <c r="K7" s="150"/>
      <c r="L7" s="150"/>
      <c r="M7" s="150" t="s">
        <v>8</v>
      </c>
    </row>
    <row r="8" spans="1:13" ht="15.75" x14ac:dyDescent="0.25">
      <c r="A8" s="150"/>
      <c r="B8" s="150"/>
      <c r="C8" s="150"/>
      <c r="D8" s="155"/>
      <c r="E8" s="156"/>
      <c r="F8" s="150"/>
      <c r="G8" s="10">
        <v>2021</v>
      </c>
      <c r="H8" s="10">
        <v>2022</v>
      </c>
      <c r="I8" s="10">
        <v>2023</v>
      </c>
      <c r="J8" s="10">
        <v>2024</v>
      </c>
      <c r="K8" s="10">
        <v>2025</v>
      </c>
      <c r="L8" s="10" t="s">
        <v>9</v>
      </c>
      <c r="M8" s="150"/>
    </row>
    <row r="9" spans="1:13" ht="15.75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</row>
    <row r="10" spans="1:13" ht="166.5" customHeight="1" x14ac:dyDescent="0.25">
      <c r="A10" s="39">
        <v>1</v>
      </c>
      <c r="B10" s="40" t="s">
        <v>10</v>
      </c>
      <c r="C10" s="41" t="s">
        <v>112</v>
      </c>
      <c r="D10" s="16" t="s">
        <v>24</v>
      </c>
      <c r="E10" s="94" t="s">
        <v>284</v>
      </c>
      <c r="F10" s="21" t="s">
        <v>316</v>
      </c>
      <c r="G10" s="4">
        <v>10</v>
      </c>
      <c r="H10" s="4">
        <v>10</v>
      </c>
      <c r="I10" s="4">
        <v>50</v>
      </c>
      <c r="J10" s="4">
        <v>5</v>
      </c>
      <c r="K10" s="4">
        <v>5</v>
      </c>
      <c r="L10" s="4">
        <f>SUM(G10:K10)</f>
        <v>80</v>
      </c>
      <c r="M10" s="73" t="s">
        <v>286</v>
      </c>
    </row>
    <row r="11" spans="1:13" ht="104.25" customHeight="1" x14ac:dyDescent="0.25">
      <c r="A11" s="83">
        <v>2</v>
      </c>
      <c r="B11" s="14" t="s">
        <v>11</v>
      </c>
      <c r="C11" s="14" t="s">
        <v>31</v>
      </c>
      <c r="D11" s="80" t="s">
        <v>24</v>
      </c>
      <c r="E11" s="80" t="s">
        <v>21</v>
      </c>
      <c r="F11" s="21" t="s">
        <v>316</v>
      </c>
      <c r="G11" s="4">
        <v>400</v>
      </c>
      <c r="H11" s="81">
        <v>400</v>
      </c>
      <c r="I11" s="81">
        <v>420</v>
      </c>
      <c r="J11" s="81">
        <v>450</v>
      </c>
      <c r="K11" s="81">
        <v>450</v>
      </c>
      <c r="L11" s="4">
        <f>SUM(G11:K11)</f>
        <v>2120</v>
      </c>
      <c r="M11" s="80" t="s">
        <v>250</v>
      </c>
    </row>
    <row r="12" spans="1:13" ht="152.25" customHeight="1" x14ac:dyDescent="0.25">
      <c r="A12" s="160">
        <v>3</v>
      </c>
      <c r="B12" s="106" t="s">
        <v>12</v>
      </c>
      <c r="C12" s="14" t="s">
        <v>285</v>
      </c>
      <c r="D12" s="15" t="s">
        <v>20</v>
      </c>
      <c r="E12" s="15" t="s">
        <v>21</v>
      </c>
      <c r="F12" s="15" t="s">
        <v>22</v>
      </c>
      <c r="G12" s="4"/>
      <c r="H12" s="4"/>
      <c r="I12" s="4">
        <v>20</v>
      </c>
      <c r="J12" s="4">
        <v>20</v>
      </c>
      <c r="K12" s="4"/>
      <c r="L12" s="4">
        <f>G12+H12+I12+J12+K12</f>
        <v>40</v>
      </c>
      <c r="M12" s="94" t="s">
        <v>23</v>
      </c>
    </row>
    <row r="13" spans="1:13" ht="72.75" customHeight="1" x14ac:dyDescent="0.25">
      <c r="A13" s="161"/>
      <c r="B13" s="107"/>
      <c r="C13" s="164" t="s">
        <v>87</v>
      </c>
      <c r="D13" s="127" t="s">
        <v>24</v>
      </c>
      <c r="E13" s="127" t="s">
        <v>21</v>
      </c>
      <c r="F13" s="21" t="s">
        <v>316</v>
      </c>
      <c r="G13" s="4">
        <v>200</v>
      </c>
      <c r="H13" s="4">
        <v>200</v>
      </c>
      <c r="I13" s="4">
        <v>200</v>
      </c>
      <c r="J13" s="4">
        <v>200</v>
      </c>
      <c r="K13" s="4">
        <v>200</v>
      </c>
      <c r="L13" s="4">
        <f>K13+J13+I13+H13+G13</f>
        <v>1000</v>
      </c>
      <c r="M13" s="127" t="s">
        <v>33</v>
      </c>
    </row>
    <row r="14" spans="1:13" ht="39.75" customHeight="1" x14ac:dyDescent="0.25">
      <c r="A14" s="161"/>
      <c r="B14" s="107"/>
      <c r="C14" s="164"/>
      <c r="D14" s="127"/>
      <c r="E14" s="127"/>
      <c r="F14" s="15" t="s">
        <v>22</v>
      </c>
      <c r="G14" s="4">
        <v>200</v>
      </c>
      <c r="H14" s="4">
        <v>200</v>
      </c>
      <c r="I14" s="4">
        <v>200</v>
      </c>
      <c r="J14" s="4">
        <v>200</v>
      </c>
      <c r="K14" s="4">
        <v>200</v>
      </c>
      <c r="L14" s="4">
        <f>K14+J14+I14+H14+G14</f>
        <v>1000</v>
      </c>
      <c r="M14" s="127"/>
    </row>
    <row r="15" spans="1:13" ht="20.25" customHeight="1" x14ac:dyDescent="0.25">
      <c r="A15" s="161"/>
      <c r="B15" s="107"/>
      <c r="C15" s="164"/>
      <c r="D15" s="127"/>
      <c r="E15" s="127"/>
      <c r="F15" s="15" t="s">
        <v>26</v>
      </c>
      <c r="G15" s="4">
        <f>G13+G14</f>
        <v>400</v>
      </c>
      <c r="H15" s="4">
        <f t="shared" ref="H15:K15" si="0">H13+H14</f>
        <v>400</v>
      </c>
      <c r="I15" s="4">
        <f t="shared" si="0"/>
        <v>400</v>
      </c>
      <c r="J15" s="4">
        <f t="shared" si="0"/>
        <v>400</v>
      </c>
      <c r="K15" s="4">
        <f t="shared" si="0"/>
        <v>400</v>
      </c>
      <c r="L15" s="4">
        <f>L13+L14</f>
        <v>2000</v>
      </c>
      <c r="M15" s="127"/>
    </row>
    <row r="16" spans="1:13" s="86" customFormat="1" ht="182.25" customHeight="1" x14ac:dyDescent="0.25">
      <c r="A16" s="162"/>
      <c r="B16" s="108"/>
      <c r="C16" s="18" t="s">
        <v>88</v>
      </c>
      <c r="D16" s="80" t="s">
        <v>24</v>
      </c>
      <c r="E16" s="80" t="s">
        <v>21</v>
      </c>
      <c r="F16" s="21" t="s">
        <v>316</v>
      </c>
      <c r="G16" s="4">
        <v>500</v>
      </c>
      <c r="H16" s="4">
        <v>500</v>
      </c>
      <c r="I16" s="4">
        <v>500</v>
      </c>
      <c r="J16" s="4">
        <v>500</v>
      </c>
      <c r="K16" s="4">
        <v>500</v>
      </c>
      <c r="L16" s="4">
        <f>K16+J16+I16+H16+G16</f>
        <v>2500</v>
      </c>
      <c r="M16" s="80" t="s">
        <v>273</v>
      </c>
    </row>
    <row r="17" spans="1:16" ht="64.5" customHeight="1" x14ac:dyDescent="0.25">
      <c r="A17" s="160">
        <v>4</v>
      </c>
      <c r="B17" s="106" t="s">
        <v>13</v>
      </c>
      <c r="C17" s="154" t="s">
        <v>89</v>
      </c>
      <c r="D17" s="127" t="s">
        <v>24</v>
      </c>
      <c r="E17" s="127" t="s">
        <v>21</v>
      </c>
      <c r="F17" s="21" t="s">
        <v>316</v>
      </c>
      <c r="G17" s="4">
        <v>321</v>
      </c>
      <c r="H17" s="4">
        <v>200</v>
      </c>
      <c r="I17" s="4">
        <v>200</v>
      </c>
      <c r="J17" s="4">
        <v>200</v>
      </c>
      <c r="K17" s="4">
        <v>200</v>
      </c>
      <c r="L17" s="4">
        <f>SUM(G17:K17)</f>
        <v>1121</v>
      </c>
      <c r="M17" s="127" t="s">
        <v>32</v>
      </c>
    </row>
    <row r="18" spans="1:16" ht="31.5" customHeight="1" x14ac:dyDescent="0.25">
      <c r="A18" s="161"/>
      <c r="B18" s="107"/>
      <c r="C18" s="154"/>
      <c r="D18" s="127"/>
      <c r="E18" s="127"/>
      <c r="F18" s="15" t="s">
        <v>22</v>
      </c>
      <c r="G18" s="4">
        <v>321</v>
      </c>
      <c r="H18" s="4">
        <v>200</v>
      </c>
      <c r="I18" s="4">
        <v>200</v>
      </c>
      <c r="J18" s="4">
        <v>200</v>
      </c>
      <c r="K18" s="4">
        <v>200</v>
      </c>
      <c r="L18" s="4">
        <f>SUM(G18:K18)</f>
        <v>1121</v>
      </c>
      <c r="M18" s="127"/>
    </row>
    <row r="19" spans="1:16" ht="38.25" customHeight="1" x14ac:dyDescent="0.25">
      <c r="A19" s="161"/>
      <c r="B19" s="107"/>
      <c r="C19" s="154"/>
      <c r="D19" s="127"/>
      <c r="E19" s="127"/>
      <c r="F19" s="15" t="s">
        <v>26</v>
      </c>
      <c r="G19" s="4">
        <f>G17+G18</f>
        <v>642</v>
      </c>
      <c r="H19" s="4">
        <f t="shared" ref="H19:K19" si="1">H17+H18</f>
        <v>400</v>
      </c>
      <c r="I19" s="4">
        <f t="shared" si="1"/>
        <v>400</v>
      </c>
      <c r="J19" s="4">
        <f t="shared" si="1"/>
        <v>400</v>
      </c>
      <c r="K19" s="4">
        <f t="shared" si="1"/>
        <v>400</v>
      </c>
      <c r="L19" s="4">
        <f>L17+L18</f>
        <v>2242</v>
      </c>
      <c r="M19" s="127"/>
    </row>
    <row r="20" spans="1:16" ht="42.75" customHeight="1" x14ac:dyDescent="0.25">
      <c r="A20" s="161"/>
      <c r="B20" s="107"/>
      <c r="C20" s="154" t="s">
        <v>90</v>
      </c>
      <c r="D20" s="127" t="s">
        <v>29</v>
      </c>
      <c r="E20" s="127" t="s">
        <v>21</v>
      </c>
      <c r="F20" s="15" t="s">
        <v>28</v>
      </c>
      <c r="G20" s="4">
        <v>3500</v>
      </c>
      <c r="H20" s="4">
        <v>3500</v>
      </c>
      <c r="I20" s="4"/>
      <c r="J20" s="4"/>
      <c r="K20" s="4"/>
      <c r="L20" s="4">
        <f>SUM(G20:K20)</f>
        <v>7000</v>
      </c>
      <c r="M20" s="144" t="s">
        <v>34</v>
      </c>
    </row>
    <row r="21" spans="1:16" ht="66" customHeight="1" x14ac:dyDescent="0.25">
      <c r="A21" s="161"/>
      <c r="B21" s="107"/>
      <c r="C21" s="154"/>
      <c r="D21" s="127"/>
      <c r="E21" s="127"/>
      <c r="F21" s="21" t="s">
        <v>316</v>
      </c>
      <c r="G21" s="4">
        <v>1500</v>
      </c>
      <c r="H21" s="4">
        <v>1500</v>
      </c>
      <c r="I21" s="4"/>
      <c r="J21" s="4"/>
      <c r="K21" s="4"/>
      <c r="L21" s="4">
        <f>SUM(G21:K21)</f>
        <v>3000</v>
      </c>
      <c r="M21" s="145"/>
    </row>
    <row r="22" spans="1:16" ht="24.75" customHeight="1" x14ac:dyDescent="0.25">
      <c r="A22" s="161"/>
      <c r="B22" s="107"/>
      <c r="C22" s="154"/>
      <c r="D22" s="127"/>
      <c r="E22" s="127"/>
      <c r="F22" s="15" t="s">
        <v>26</v>
      </c>
      <c r="G22" s="4">
        <f>G20+G21</f>
        <v>5000</v>
      </c>
      <c r="H22" s="4">
        <f t="shared" ref="H22:L22" si="2">H20+H21</f>
        <v>5000</v>
      </c>
      <c r="I22" s="4">
        <f t="shared" si="2"/>
        <v>0</v>
      </c>
      <c r="J22" s="4">
        <f t="shared" si="2"/>
        <v>0</v>
      </c>
      <c r="K22" s="4">
        <f t="shared" si="2"/>
        <v>0</v>
      </c>
      <c r="L22" s="4">
        <f t="shared" si="2"/>
        <v>10000</v>
      </c>
      <c r="M22" s="146"/>
    </row>
    <row r="23" spans="1:16" ht="117.75" customHeight="1" x14ac:dyDescent="0.25">
      <c r="A23" s="161"/>
      <c r="B23" s="107"/>
      <c r="C23" s="19" t="s">
        <v>91</v>
      </c>
      <c r="D23" s="15" t="s">
        <v>24</v>
      </c>
      <c r="E23" s="15" t="s">
        <v>21</v>
      </c>
      <c r="F23" s="21" t="s">
        <v>316</v>
      </c>
      <c r="G23" s="4">
        <v>200</v>
      </c>
      <c r="H23" s="4">
        <v>200</v>
      </c>
      <c r="I23" s="4">
        <v>200</v>
      </c>
      <c r="J23" s="4">
        <v>200</v>
      </c>
      <c r="K23" s="4">
        <v>200</v>
      </c>
      <c r="L23" s="4">
        <f>SUM(G23:K23)</f>
        <v>1000</v>
      </c>
      <c r="M23" s="15" t="s">
        <v>251</v>
      </c>
    </row>
    <row r="24" spans="1:16" ht="103.5" customHeight="1" x14ac:dyDescent="0.25">
      <c r="A24" s="161"/>
      <c r="B24" s="107"/>
      <c r="C24" s="19" t="s">
        <v>92</v>
      </c>
      <c r="D24" s="15" t="s">
        <v>24</v>
      </c>
      <c r="E24" s="15" t="s">
        <v>21</v>
      </c>
      <c r="F24" s="21" t="s">
        <v>316</v>
      </c>
      <c r="G24" s="4">
        <v>180</v>
      </c>
      <c r="H24" s="4">
        <v>200</v>
      </c>
      <c r="I24" s="4">
        <v>220</v>
      </c>
      <c r="J24" s="4">
        <v>240</v>
      </c>
      <c r="K24" s="4">
        <v>260</v>
      </c>
      <c r="L24" s="4">
        <f>SUM(G24:K24)</f>
        <v>1100</v>
      </c>
      <c r="M24" s="15" t="s">
        <v>252</v>
      </c>
    </row>
    <row r="25" spans="1:16" ht="124.5" customHeight="1" x14ac:dyDescent="0.25">
      <c r="A25" s="162"/>
      <c r="B25" s="108"/>
      <c r="C25" s="19" t="s">
        <v>93</v>
      </c>
      <c r="D25" s="15" t="s">
        <v>24</v>
      </c>
      <c r="E25" s="15" t="s">
        <v>21</v>
      </c>
      <c r="F25" s="21" t="s">
        <v>316</v>
      </c>
      <c r="G25" s="4">
        <v>1000</v>
      </c>
      <c r="H25" s="4">
        <v>1000</v>
      </c>
      <c r="I25" s="4">
        <v>1000</v>
      </c>
      <c r="J25" s="4">
        <v>1000</v>
      </c>
      <c r="K25" s="4">
        <v>1000</v>
      </c>
      <c r="L25" s="4">
        <f>SUM(G25:K25)</f>
        <v>5000</v>
      </c>
      <c r="M25" s="21" t="s">
        <v>274</v>
      </c>
    </row>
    <row r="26" spans="1:16" ht="109.5" customHeight="1" x14ac:dyDescent="0.25">
      <c r="A26" s="160">
        <v>5</v>
      </c>
      <c r="B26" s="128" t="s">
        <v>14</v>
      </c>
      <c r="C26" s="42" t="s">
        <v>213</v>
      </c>
      <c r="D26" s="15" t="s">
        <v>24</v>
      </c>
      <c r="E26" s="15" t="s">
        <v>21</v>
      </c>
      <c r="F26" s="21" t="s">
        <v>316</v>
      </c>
      <c r="G26" s="4">
        <v>20</v>
      </c>
      <c r="H26" s="4">
        <v>20</v>
      </c>
      <c r="I26" s="4">
        <v>20</v>
      </c>
      <c r="J26" s="4">
        <v>20</v>
      </c>
      <c r="K26" s="4">
        <v>20</v>
      </c>
      <c r="L26" s="4">
        <f>K26+J26+I26+H26+G26</f>
        <v>100</v>
      </c>
      <c r="M26" s="16" t="s">
        <v>113</v>
      </c>
    </row>
    <row r="27" spans="1:16" ht="210.75" customHeight="1" x14ac:dyDescent="0.25">
      <c r="A27" s="161"/>
      <c r="B27" s="129"/>
      <c r="C27" s="20" t="s">
        <v>281</v>
      </c>
      <c r="D27" s="16" t="s">
        <v>24</v>
      </c>
      <c r="E27" s="16" t="s">
        <v>21</v>
      </c>
      <c r="F27" s="21" t="s">
        <v>316</v>
      </c>
      <c r="G27" s="4">
        <v>210</v>
      </c>
      <c r="H27" s="4">
        <v>220</v>
      </c>
      <c r="I27" s="4">
        <v>250</v>
      </c>
      <c r="J27" s="4">
        <v>280</v>
      </c>
      <c r="K27" s="4">
        <v>300</v>
      </c>
      <c r="L27" s="4">
        <f>K27+J27+I27+H27+G27</f>
        <v>1260</v>
      </c>
      <c r="M27" s="21" t="s">
        <v>282</v>
      </c>
    </row>
    <row r="28" spans="1:16" ht="124.5" customHeight="1" x14ac:dyDescent="0.25">
      <c r="A28" s="162"/>
      <c r="B28" s="163"/>
      <c r="C28" s="56" t="s">
        <v>224</v>
      </c>
      <c r="D28" s="53" t="s">
        <v>29</v>
      </c>
      <c r="E28" s="53" t="s">
        <v>21</v>
      </c>
      <c r="F28" s="21" t="s">
        <v>316</v>
      </c>
      <c r="G28" s="4">
        <v>505</v>
      </c>
      <c r="H28" s="4">
        <v>650</v>
      </c>
      <c r="I28" s="4"/>
      <c r="J28" s="4"/>
      <c r="K28" s="4"/>
      <c r="L28" s="4">
        <f>K28+J28+I28+H28+G28</f>
        <v>1155</v>
      </c>
      <c r="M28" s="84" t="s">
        <v>280</v>
      </c>
    </row>
    <row r="29" spans="1:16" ht="63.75" customHeight="1" x14ac:dyDescent="0.25">
      <c r="A29" s="160">
        <v>6</v>
      </c>
      <c r="B29" s="106" t="s">
        <v>15</v>
      </c>
      <c r="C29" s="157" t="s">
        <v>94</v>
      </c>
      <c r="D29" s="144" t="s">
        <v>24</v>
      </c>
      <c r="E29" s="144" t="s">
        <v>21</v>
      </c>
      <c r="F29" s="21" t="s">
        <v>316</v>
      </c>
      <c r="G29" s="4">
        <v>9500</v>
      </c>
      <c r="H29" s="4">
        <v>9200</v>
      </c>
      <c r="I29" s="4">
        <v>9500</v>
      </c>
      <c r="J29" s="4">
        <v>9500</v>
      </c>
      <c r="K29" s="4">
        <v>9500</v>
      </c>
      <c r="L29" s="4">
        <f t="shared" ref="L29:L42" si="3">K29+J29+I29+H29+G29</f>
        <v>47200</v>
      </c>
      <c r="M29" s="151" t="s">
        <v>253</v>
      </c>
      <c r="N29" s="90">
        <v>8200</v>
      </c>
      <c r="O29" s="91">
        <f>N29-G29</f>
        <v>-1300</v>
      </c>
    </row>
    <row r="30" spans="1:16" ht="24" customHeight="1" x14ac:dyDescent="0.25">
      <c r="A30" s="161"/>
      <c r="B30" s="107"/>
      <c r="C30" s="158"/>
      <c r="D30" s="145"/>
      <c r="E30" s="145"/>
      <c r="F30" s="21" t="s">
        <v>22</v>
      </c>
      <c r="G30" s="4">
        <v>8187</v>
      </c>
      <c r="H30" s="4">
        <v>8200</v>
      </c>
      <c r="I30" s="4">
        <v>8400</v>
      </c>
      <c r="J30" s="4">
        <v>8400</v>
      </c>
      <c r="K30" s="4">
        <v>8400</v>
      </c>
      <c r="L30" s="4">
        <f t="shared" si="3"/>
        <v>41587</v>
      </c>
      <c r="M30" s="152"/>
      <c r="N30" s="90">
        <v>6800</v>
      </c>
      <c r="O30" s="91">
        <f>N30-G30</f>
        <v>-1387</v>
      </c>
    </row>
    <row r="31" spans="1:16" ht="14.25" customHeight="1" x14ac:dyDescent="0.25">
      <c r="A31" s="161"/>
      <c r="B31" s="107"/>
      <c r="C31" s="159"/>
      <c r="D31" s="146"/>
      <c r="E31" s="146"/>
      <c r="F31" s="15" t="s">
        <v>26</v>
      </c>
      <c r="G31" s="4">
        <f>G29+G30</f>
        <v>17687</v>
      </c>
      <c r="H31" s="4">
        <f t="shared" ref="H31:L31" si="4">H29+H30</f>
        <v>17400</v>
      </c>
      <c r="I31" s="4">
        <f t="shared" si="4"/>
        <v>17900</v>
      </c>
      <c r="J31" s="4">
        <f t="shared" si="4"/>
        <v>17900</v>
      </c>
      <c r="K31" s="4">
        <f t="shared" si="4"/>
        <v>17900</v>
      </c>
      <c r="L31" s="4">
        <f t="shared" si="4"/>
        <v>88787</v>
      </c>
      <c r="M31" s="153"/>
    </row>
    <row r="32" spans="1:16" ht="64.5" customHeight="1" x14ac:dyDescent="0.25">
      <c r="A32" s="161"/>
      <c r="B32" s="107"/>
      <c r="C32" s="97" t="s">
        <v>95</v>
      </c>
      <c r="D32" s="15" t="s">
        <v>24</v>
      </c>
      <c r="E32" s="15" t="s">
        <v>21</v>
      </c>
      <c r="F32" s="21" t="s">
        <v>316</v>
      </c>
      <c r="G32" s="4">
        <v>9700</v>
      </c>
      <c r="H32" s="4">
        <v>9700</v>
      </c>
      <c r="I32" s="4">
        <v>9700</v>
      </c>
      <c r="J32" s="4">
        <v>9700</v>
      </c>
      <c r="K32" s="4">
        <v>9700</v>
      </c>
      <c r="L32" s="4">
        <f t="shared" si="3"/>
        <v>48500</v>
      </c>
      <c r="M32" s="93" t="s">
        <v>317</v>
      </c>
      <c r="N32" s="92">
        <v>6909</v>
      </c>
      <c r="O32" s="91">
        <f>G32-N32</f>
        <v>2791</v>
      </c>
      <c r="P32" s="91">
        <f>O32-O29-O30</f>
        <v>5478</v>
      </c>
    </row>
    <row r="33" spans="1:13" ht="207.75" customHeight="1" x14ac:dyDescent="0.25">
      <c r="A33" s="162"/>
      <c r="B33" s="108"/>
      <c r="C33" s="97" t="s">
        <v>254</v>
      </c>
      <c r="D33" s="15" t="s">
        <v>24</v>
      </c>
      <c r="E33" s="15" t="s">
        <v>21</v>
      </c>
      <c r="F33" s="21" t="s">
        <v>316</v>
      </c>
      <c r="G33" s="4">
        <v>370</v>
      </c>
      <c r="H33" s="4">
        <v>390</v>
      </c>
      <c r="I33" s="4">
        <v>400</v>
      </c>
      <c r="J33" s="4">
        <v>420</v>
      </c>
      <c r="K33" s="4">
        <v>440</v>
      </c>
      <c r="L33" s="4">
        <f t="shared" si="3"/>
        <v>2020</v>
      </c>
      <c r="M33" s="23" t="s">
        <v>212</v>
      </c>
    </row>
    <row r="34" spans="1:13" ht="124.5" customHeight="1" x14ac:dyDescent="0.25">
      <c r="A34" s="102">
        <v>7</v>
      </c>
      <c r="B34" s="102" t="s">
        <v>18</v>
      </c>
      <c r="C34" s="25" t="s">
        <v>146</v>
      </c>
      <c r="D34" s="15" t="s">
        <v>24</v>
      </c>
      <c r="E34" s="15" t="s">
        <v>21</v>
      </c>
      <c r="F34" s="21" t="s">
        <v>316</v>
      </c>
      <c r="G34" s="4">
        <v>150</v>
      </c>
      <c r="H34" s="4">
        <v>150</v>
      </c>
      <c r="I34" s="4">
        <v>150</v>
      </c>
      <c r="J34" s="4">
        <v>150</v>
      </c>
      <c r="K34" s="4">
        <v>150</v>
      </c>
      <c r="L34" s="4">
        <f t="shared" si="3"/>
        <v>750</v>
      </c>
      <c r="M34" s="15" t="s">
        <v>27</v>
      </c>
    </row>
    <row r="35" spans="1:13" ht="131.25" customHeight="1" x14ac:dyDescent="0.25">
      <c r="A35" s="102"/>
      <c r="B35" s="102"/>
      <c r="C35" s="14" t="s">
        <v>96</v>
      </c>
      <c r="D35" s="15" t="s">
        <v>255</v>
      </c>
      <c r="E35" s="15" t="s">
        <v>21</v>
      </c>
      <c r="F35" s="21" t="s">
        <v>316</v>
      </c>
      <c r="G35" s="4">
        <v>90</v>
      </c>
      <c r="H35" s="4">
        <v>100</v>
      </c>
      <c r="I35" s="4">
        <v>100</v>
      </c>
      <c r="J35" s="4"/>
      <c r="K35" s="4"/>
      <c r="L35" s="4">
        <f t="shared" si="3"/>
        <v>290</v>
      </c>
      <c r="M35" s="15" t="s">
        <v>271</v>
      </c>
    </row>
    <row r="36" spans="1:13" ht="119.25" customHeight="1" x14ac:dyDescent="0.25">
      <c r="A36" s="102"/>
      <c r="B36" s="102"/>
      <c r="C36" s="14" t="s">
        <v>315</v>
      </c>
      <c r="D36" s="15" t="s">
        <v>29</v>
      </c>
      <c r="E36" s="15" t="s">
        <v>21</v>
      </c>
      <c r="F36" s="21" t="s">
        <v>316</v>
      </c>
      <c r="G36" s="4">
        <v>210</v>
      </c>
      <c r="H36" s="4">
        <v>80</v>
      </c>
      <c r="I36" s="4"/>
      <c r="J36" s="4"/>
      <c r="K36" s="4"/>
      <c r="L36" s="4">
        <f t="shared" si="3"/>
        <v>290</v>
      </c>
      <c r="M36" s="80" t="s">
        <v>272</v>
      </c>
    </row>
    <row r="37" spans="1:13" ht="105" customHeight="1" x14ac:dyDescent="0.25">
      <c r="A37" s="102"/>
      <c r="B37" s="102"/>
      <c r="C37" s="17" t="s">
        <v>97</v>
      </c>
      <c r="D37" s="15" t="s">
        <v>24</v>
      </c>
      <c r="E37" s="15" t="s">
        <v>21</v>
      </c>
      <c r="F37" s="21" t="s">
        <v>316</v>
      </c>
      <c r="G37" s="4">
        <v>303.3</v>
      </c>
      <c r="H37" s="4">
        <v>350</v>
      </c>
      <c r="I37" s="4">
        <v>380</v>
      </c>
      <c r="J37" s="4">
        <v>400</v>
      </c>
      <c r="K37" s="4">
        <v>420</v>
      </c>
      <c r="L37" s="4">
        <f>SUM(G37:K37)</f>
        <v>1853.3</v>
      </c>
      <c r="M37" s="15" t="s">
        <v>45</v>
      </c>
    </row>
    <row r="38" spans="1:13" ht="66.75" customHeight="1" x14ac:dyDescent="0.25">
      <c r="A38" s="102"/>
      <c r="B38" s="102"/>
      <c r="C38" s="17" t="s">
        <v>98</v>
      </c>
      <c r="D38" s="15" t="s">
        <v>24</v>
      </c>
      <c r="E38" s="15" t="s">
        <v>21</v>
      </c>
      <c r="F38" s="21" t="s">
        <v>316</v>
      </c>
      <c r="G38" s="4">
        <v>200</v>
      </c>
      <c r="H38" s="4">
        <v>220</v>
      </c>
      <c r="I38" s="4">
        <v>250</v>
      </c>
      <c r="J38" s="4">
        <v>250</v>
      </c>
      <c r="K38" s="4">
        <v>250</v>
      </c>
      <c r="L38" s="4">
        <f>SUM(G38:K38)</f>
        <v>1170</v>
      </c>
      <c r="M38" s="15" t="s">
        <v>47</v>
      </c>
    </row>
    <row r="39" spans="1:13" ht="106.5" hidden="1" customHeight="1" x14ac:dyDescent="0.25">
      <c r="A39" s="89"/>
      <c r="B39" s="89"/>
      <c r="C39" s="36"/>
      <c r="D39" s="37"/>
      <c r="E39" s="37"/>
      <c r="F39" s="37"/>
      <c r="G39" s="4"/>
      <c r="H39" s="4"/>
      <c r="I39" s="4"/>
      <c r="J39" s="4"/>
      <c r="K39" s="4"/>
      <c r="L39" s="4"/>
      <c r="M39" s="37"/>
    </row>
    <row r="40" spans="1:13" ht="150.75" customHeight="1" x14ac:dyDescent="0.25">
      <c r="A40" s="69">
        <v>8</v>
      </c>
      <c r="B40" s="65" t="s">
        <v>16</v>
      </c>
      <c r="C40" s="22" t="s">
        <v>214</v>
      </c>
      <c r="D40" s="15" t="s">
        <v>24</v>
      </c>
      <c r="E40" s="15" t="s">
        <v>21</v>
      </c>
      <c r="F40" s="21" t="s">
        <v>316</v>
      </c>
      <c r="G40" s="4">
        <v>500</v>
      </c>
      <c r="H40" s="4">
        <v>700</v>
      </c>
      <c r="I40" s="4">
        <v>900</v>
      </c>
      <c r="J40" s="4">
        <v>1100</v>
      </c>
      <c r="K40" s="4">
        <v>1300</v>
      </c>
      <c r="L40" s="4">
        <f>K40+J40+I40+H40+G40</f>
        <v>4500</v>
      </c>
      <c r="M40" s="15" t="s">
        <v>259</v>
      </c>
    </row>
    <row r="41" spans="1:13" ht="61.5" customHeight="1" x14ac:dyDescent="0.25">
      <c r="A41" s="103">
        <v>9</v>
      </c>
      <c r="B41" s="128" t="s">
        <v>17</v>
      </c>
      <c r="C41" s="126" t="s">
        <v>275</v>
      </c>
      <c r="D41" s="127" t="s">
        <v>24</v>
      </c>
      <c r="E41" s="127" t="s">
        <v>21</v>
      </c>
      <c r="F41" s="64" t="s">
        <v>28</v>
      </c>
      <c r="G41" s="4">
        <v>2660</v>
      </c>
      <c r="H41" s="4">
        <v>1470</v>
      </c>
      <c r="I41" s="4">
        <v>1610</v>
      </c>
      <c r="J41" s="4">
        <v>1750</v>
      </c>
      <c r="K41" s="4">
        <v>1960</v>
      </c>
      <c r="L41" s="4">
        <f t="shared" si="3"/>
        <v>9450</v>
      </c>
      <c r="M41" s="127" t="s">
        <v>322</v>
      </c>
    </row>
    <row r="42" spans="1:13" ht="66" customHeight="1" x14ac:dyDescent="0.25">
      <c r="A42" s="104"/>
      <c r="B42" s="129"/>
      <c r="C42" s="126"/>
      <c r="D42" s="127"/>
      <c r="E42" s="127"/>
      <c r="F42" s="21" t="s">
        <v>316</v>
      </c>
      <c r="G42" s="4">
        <v>1140</v>
      </c>
      <c r="H42" s="4">
        <v>630</v>
      </c>
      <c r="I42" s="4">
        <v>690</v>
      </c>
      <c r="J42" s="4">
        <v>750</v>
      </c>
      <c r="K42" s="4">
        <v>840</v>
      </c>
      <c r="L42" s="4">
        <f t="shared" si="3"/>
        <v>4050</v>
      </c>
      <c r="M42" s="127"/>
    </row>
    <row r="43" spans="1:13" ht="37.5" customHeight="1" x14ac:dyDescent="0.25">
      <c r="A43" s="104"/>
      <c r="B43" s="129"/>
      <c r="C43" s="126"/>
      <c r="D43" s="127"/>
      <c r="E43" s="127"/>
      <c r="F43" s="3" t="s">
        <v>26</v>
      </c>
      <c r="G43" s="4">
        <f>G42+G41</f>
        <v>3800</v>
      </c>
      <c r="H43" s="4">
        <f t="shared" ref="H43:L43" si="5">H42+H41</f>
        <v>2100</v>
      </c>
      <c r="I43" s="4">
        <f t="shared" si="5"/>
        <v>2300</v>
      </c>
      <c r="J43" s="4">
        <f t="shared" si="5"/>
        <v>2500</v>
      </c>
      <c r="K43" s="4">
        <f t="shared" si="5"/>
        <v>2800</v>
      </c>
      <c r="L43" s="4">
        <f t="shared" si="5"/>
        <v>13500</v>
      </c>
      <c r="M43" s="127"/>
    </row>
    <row r="44" spans="1:13" ht="154.5" hidden="1" customHeight="1" x14ac:dyDescent="0.25">
      <c r="A44" s="88"/>
      <c r="B44" s="87"/>
      <c r="C44" s="14"/>
      <c r="D44" s="15"/>
      <c r="E44" s="15"/>
      <c r="F44" s="15"/>
      <c r="G44" s="4"/>
      <c r="H44" s="4"/>
      <c r="I44" s="4"/>
      <c r="J44" s="4"/>
      <c r="K44" s="4"/>
      <c r="L44" s="4"/>
      <c r="M44" s="15"/>
    </row>
    <row r="45" spans="1:13" ht="62.25" customHeight="1" x14ac:dyDescent="0.25">
      <c r="A45" s="124">
        <v>10</v>
      </c>
      <c r="B45" s="125" t="s">
        <v>19</v>
      </c>
      <c r="C45" s="154" t="s">
        <v>319</v>
      </c>
      <c r="D45" s="127" t="s">
        <v>56</v>
      </c>
      <c r="E45" s="127" t="s">
        <v>21</v>
      </c>
      <c r="F45" s="21" t="s">
        <v>316</v>
      </c>
      <c r="G45" s="4">
        <v>340</v>
      </c>
      <c r="H45" s="4"/>
      <c r="I45" s="3"/>
      <c r="J45" s="3"/>
      <c r="K45" s="3"/>
      <c r="L45" s="4">
        <f>SUM(G45:K45)</f>
        <v>340</v>
      </c>
      <c r="M45" s="130" t="s">
        <v>30</v>
      </c>
    </row>
    <row r="46" spans="1:13" ht="37.5" customHeight="1" x14ac:dyDescent="0.25">
      <c r="A46" s="124"/>
      <c r="B46" s="125"/>
      <c r="C46" s="154"/>
      <c r="D46" s="127"/>
      <c r="E46" s="127"/>
      <c r="F46" s="14" t="s">
        <v>22</v>
      </c>
      <c r="G46" s="3">
        <v>1715.1</v>
      </c>
      <c r="H46" s="3"/>
      <c r="I46" s="3"/>
      <c r="J46" s="3"/>
      <c r="K46" s="3"/>
      <c r="L46" s="4">
        <f>SUM(G46:K46)</f>
        <v>1715.1</v>
      </c>
      <c r="M46" s="131"/>
    </row>
    <row r="47" spans="1:13" ht="18" customHeight="1" x14ac:dyDescent="0.25">
      <c r="A47" s="124"/>
      <c r="B47" s="125"/>
      <c r="C47" s="154"/>
      <c r="D47" s="127"/>
      <c r="E47" s="127"/>
      <c r="F47" s="14" t="s">
        <v>26</v>
      </c>
      <c r="G47" s="4">
        <f>G45+G46</f>
        <v>2055.1</v>
      </c>
      <c r="H47" s="4">
        <f>H45+H46</f>
        <v>0</v>
      </c>
      <c r="I47" s="4">
        <f t="shared" ref="I47:L47" si="6">I45+I46</f>
        <v>0</v>
      </c>
      <c r="J47" s="4">
        <f t="shared" si="6"/>
        <v>0</v>
      </c>
      <c r="K47" s="4">
        <f t="shared" si="6"/>
        <v>0</v>
      </c>
      <c r="L47" s="4">
        <f t="shared" si="6"/>
        <v>2055.1</v>
      </c>
      <c r="M47" s="132"/>
    </row>
    <row r="48" spans="1:13" ht="78.75" customHeight="1" x14ac:dyDescent="0.25">
      <c r="A48" s="103"/>
      <c r="B48" s="109"/>
      <c r="C48" s="106" t="s">
        <v>320</v>
      </c>
      <c r="D48" s="127" t="s">
        <v>56</v>
      </c>
      <c r="E48" s="127" t="s">
        <v>21</v>
      </c>
      <c r="F48" s="21" t="s">
        <v>316</v>
      </c>
      <c r="G48" s="4">
        <v>25</v>
      </c>
      <c r="H48" s="4">
        <v>30</v>
      </c>
      <c r="I48" s="4">
        <v>30</v>
      </c>
      <c r="J48" s="4"/>
      <c r="K48" s="4"/>
      <c r="L48" s="4">
        <f>SUM(G48:K48)</f>
        <v>85</v>
      </c>
      <c r="M48" s="130" t="s">
        <v>321</v>
      </c>
    </row>
    <row r="49" spans="1:13" ht="40.5" customHeight="1" x14ac:dyDescent="0.25">
      <c r="A49" s="104"/>
      <c r="B49" s="110"/>
      <c r="C49" s="107"/>
      <c r="D49" s="127"/>
      <c r="E49" s="127"/>
      <c r="F49" s="14" t="s">
        <v>22</v>
      </c>
      <c r="G49" s="4">
        <v>25</v>
      </c>
      <c r="H49" s="4">
        <v>30</v>
      </c>
      <c r="I49" s="4">
        <v>30</v>
      </c>
      <c r="J49" s="4"/>
      <c r="K49" s="4"/>
      <c r="L49" s="4">
        <f>SUM(G49:K49)</f>
        <v>85</v>
      </c>
      <c r="M49" s="131"/>
    </row>
    <row r="50" spans="1:13" ht="45.75" customHeight="1" x14ac:dyDescent="0.25">
      <c r="A50" s="105"/>
      <c r="B50" s="111"/>
      <c r="C50" s="108"/>
      <c r="D50" s="127"/>
      <c r="E50" s="127"/>
      <c r="F50" s="14" t="s">
        <v>26</v>
      </c>
      <c r="G50" s="4">
        <f>G48+G49</f>
        <v>50</v>
      </c>
      <c r="H50" s="4">
        <f t="shared" ref="H50:L50" si="7">H48+H49</f>
        <v>60</v>
      </c>
      <c r="I50" s="4">
        <f t="shared" si="7"/>
        <v>60</v>
      </c>
      <c r="J50" s="4">
        <f t="shared" si="7"/>
        <v>0</v>
      </c>
      <c r="K50" s="4">
        <f t="shared" si="7"/>
        <v>0</v>
      </c>
      <c r="L50" s="4">
        <f t="shared" si="7"/>
        <v>170</v>
      </c>
      <c r="M50" s="132"/>
    </row>
    <row r="51" spans="1:13" ht="66" customHeight="1" x14ac:dyDescent="0.25">
      <c r="A51" s="103">
        <v>11</v>
      </c>
      <c r="B51" s="106" t="s">
        <v>35</v>
      </c>
      <c r="C51" s="19" t="s">
        <v>99</v>
      </c>
      <c r="D51" s="15" t="s">
        <v>29</v>
      </c>
      <c r="E51" s="15" t="s">
        <v>21</v>
      </c>
      <c r="F51" s="21" t="s">
        <v>316</v>
      </c>
      <c r="G51" s="4">
        <v>1500</v>
      </c>
      <c r="H51" s="4">
        <f>1500-200</f>
        <v>1300</v>
      </c>
      <c r="I51" s="4"/>
      <c r="J51" s="4"/>
      <c r="K51" s="4"/>
      <c r="L51" s="4">
        <f t="shared" ref="L51:L68" si="8">SUM(G51:K51)</f>
        <v>2800</v>
      </c>
      <c r="M51" s="23" t="s">
        <v>42</v>
      </c>
    </row>
    <row r="52" spans="1:13" ht="105.75" customHeight="1" x14ac:dyDescent="0.25">
      <c r="A52" s="104"/>
      <c r="B52" s="107"/>
      <c r="C52" s="18" t="s">
        <v>100</v>
      </c>
      <c r="D52" s="15" t="s">
        <v>24</v>
      </c>
      <c r="E52" s="15" t="s">
        <v>21</v>
      </c>
      <c r="F52" s="21" t="s">
        <v>316</v>
      </c>
      <c r="G52" s="4">
        <v>1200</v>
      </c>
      <c r="H52" s="4">
        <v>1000</v>
      </c>
      <c r="I52" s="4">
        <v>800</v>
      </c>
      <c r="J52" s="4">
        <v>1000</v>
      </c>
      <c r="K52" s="4">
        <v>1000</v>
      </c>
      <c r="L52" s="4">
        <f t="shared" si="8"/>
        <v>5000</v>
      </c>
      <c r="M52" s="15" t="s">
        <v>36</v>
      </c>
    </row>
    <row r="53" spans="1:13" ht="98.25" customHeight="1" x14ac:dyDescent="0.25">
      <c r="A53" s="104"/>
      <c r="B53" s="107"/>
      <c r="C53" s="25" t="s">
        <v>101</v>
      </c>
      <c r="D53" s="15" t="s">
        <v>24</v>
      </c>
      <c r="E53" s="15" t="s">
        <v>21</v>
      </c>
      <c r="F53" s="21" t="s">
        <v>316</v>
      </c>
      <c r="G53" s="4">
        <v>600</v>
      </c>
      <c r="H53" s="4">
        <v>620</v>
      </c>
      <c r="I53" s="4">
        <v>650</v>
      </c>
      <c r="J53" s="4">
        <v>680</v>
      </c>
      <c r="K53" s="4">
        <v>700</v>
      </c>
      <c r="L53" s="4">
        <f t="shared" si="8"/>
        <v>3250</v>
      </c>
      <c r="M53" s="15" t="s">
        <v>37</v>
      </c>
    </row>
    <row r="54" spans="1:13" ht="85.5" customHeight="1" x14ac:dyDescent="0.25">
      <c r="A54" s="104"/>
      <c r="B54" s="107"/>
      <c r="C54" s="25" t="s">
        <v>102</v>
      </c>
      <c r="D54" s="15" t="s">
        <v>24</v>
      </c>
      <c r="E54" s="15" t="s">
        <v>21</v>
      </c>
      <c r="F54" s="21" t="s">
        <v>316</v>
      </c>
      <c r="G54" s="4">
        <v>1768.4</v>
      </c>
      <c r="H54" s="4">
        <v>2000</v>
      </c>
      <c r="I54" s="4">
        <v>2000</v>
      </c>
      <c r="J54" s="4">
        <v>1500</v>
      </c>
      <c r="K54" s="4">
        <v>1500</v>
      </c>
      <c r="L54" s="4">
        <f t="shared" si="8"/>
        <v>8768.4</v>
      </c>
      <c r="M54" s="15" t="s">
        <v>38</v>
      </c>
    </row>
    <row r="55" spans="1:13" ht="93" customHeight="1" x14ac:dyDescent="0.25">
      <c r="A55" s="104"/>
      <c r="B55" s="107"/>
      <c r="C55" s="14" t="s">
        <v>215</v>
      </c>
      <c r="D55" s="15" t="s">
        <v>24</v>
      </c>
      <c r="E55" s="15" t="s">
        <v>21</v>
      </c>
      <c r="F55" s="21" t="s">
        <v>316</v>
      </c>
      <c r="G55" s="4">
        <f>782+400</f>
        <v>1182</v>
      </c>
      <c r="H55" s="4">
        <f>800+200</f>
        <v>1000</v>
      </c>
      <c r="I55" s="4">
        <f>800+100</f>
        <v>900</v>
      </c>
      <c r="J55" s="4">
        <v>1000</v>
      </c>
      <c r="K55" s="4">
        <v>1000</v>
      </c>
      <c r="L55" s="4">
        <f t="shared" si="8"/>
        <v>5082</v>
      </c>
      <c r="M55" s="15" t="s">
        <v>318</v>
      </c>
    </row>
    <row r="56" spans="1:13" ht="120" customHeight="1" x14ac:dyDescent="0.25">
      <c r="A56" s="104"/>
      <c r="B56" s="107"/>
      <c r="C56" s="12" t="s">
        <v>103</v>
      </c>
      <c r="D56" s="15" t="s">
        <v>24</v>
      </c>
      <c r="E56" s="15" t="s">
        <v>21</v>
      </c>
      <c r="F56" s="21" t="s">
        <v>316</v>
      </c>
      <c r="G56" s="4">
        <v>203.5</v>
      </c>
      <c r="H56" s="4">
        <v>300</v>
      </c>
      <c r="I56" s="4">
        <v>350</v>
      </c>
      <c r="J56" s="4">
        <v>380</v>
      </c>
      <c r="K56" s="4">
        <v>400</v>
      </c>
      <c r="L56" s="4">
        <f t="shared" si="8"/>
        <v>1633.5</v>
      </c>
      <c r="M56" s="15" t="s">
        <v>39</v>
      </c>
    </row>
    <row r="57" spans="1:13" ht="96.75" customHeight="1" x14ac:dyDescent="0.25">
      <c r="A57" s="104"/>
      <c r="B57" s="107"/>
      <c r="C57" s="12" t="s">
        <v>104</v>
      </c>
      <c r="D57" s="15" t="s">
        <v>24</v>
      </c>
      <c r="E57" s="15" t="s">
        <v>21</v>
      </c>
      <c r="F57" s="21" t="s">
        <v>316</v>
      </c>
      <c r="G57" s="4">
        <v>434.9</v>
      </c>
      <c r="H57" s="4">
        <v>500</v>
      </c>
      <c r="I57" s="4">
        <v>500</v>
      </c>
      <c r="J57" s="4">
        <v>600</v>
      </c>
      <c r="K57" s="4">
        <v>500</v>
      </c>
      <c r="L57" s="4">
        <f t="shared" si="8"/>
        <v>2534.9</v>
      </c>
      <c r="M57" s="15" t="s">
        <v>40</v>
      </c>
    </row>
    <row r="58" spans="1:13" ht="81.75" customHeight="1" x14ac:dyDescent="0.25">
      <c r="A58" s="104"/>
      <c r="B58" s="107"/>
      <c r="C58" s="25" t="s">
        <v>105</v>
      </c>
      <c r="D58" s="15" t="s">
        <v>24</v>
      </c>
      <c r="E58" s="15" t="s">
        <v>21</v>
      </c>
      <c r="F58" s="21" t="s">
        <v>316</v>
      </c>
      <c r="G58" s="4">
        <v>1143.5999999999999</v>
      </c>
      <c r="H58" s="4">
        <v>1500</v>
      </c>
      <c r="I58" s="4">
        <v>1500</v>
      </c>
      <c r="J58" s="4">
        <v>1700</v>
      </c>
      <c r="K58" s="4">
        <v>1900</v>
      </c>
      <c r="L58" s="4">
        <f t="shared" si="8"/>
        <v>7743.6</v>
      </c>
      <c r="M58" s="15" t="s">
        <v>41</v>
      </c>
    </row>
    <row r="59" spans="1:13" ht="70.5" customHeight="1" x14ac:dyDescent="0.25">
      <c r="A59" s="104"/>
      <c r="B59" s="107"/>
      <c r="C59" s="25" t="s">
        <v>106</v>
      </c>
      <c r="D59" s="15" t="s">
        <v>24</v>
      </c>
      <c r="E59" s="15" t="s">
        <v>21</v>
      </c>
      <c r="F59" s="21" t="s">
        <v>316</v>
      </c>
      <c r="G59" s="4">
        <v>230</v>
      </c>
      <c r="H59" s="4">
        <v>250</v>
      </c>
      <c r="I59" s="4">
        <v>300</v>
      </c>
      <c r="J59" s="4">
        <f>350</f>
        <v>350</v>
      </c>
      <c r="K59" s="4">
        <v>400</v>
      </c>
      <c r="L59" s="4">
        <f t="shared" si="8"/>
        <v>1530</v>
      </c>
      <c r="M59" s="15" t="s">
        <v>46</v>
      </c>
    </row>
    <row r="60" spans="1:13" ht="92.25" customHeight="1" x14ac:dyDescent="0.25">
      <c r="A60" s="104"/>
      <c r="B60" s="107"/>
      <c r="C60" s="19" t="s">
        <v>108</v>
      </c>
      <c r="D60" s="26" t="s">
        <v>24</v>
      </c>
      <c r="E60" s="26" t="s">
        <v>21</v>
      </c>
      <c r="F60" s="21" t="s">
        <v>316</v>
      </c>
      <c r="G60" s="27">
        <v>100</v>
      </c>
      <c r="H60" s="27">
        <v>150</v>
      </c>
      <c r="I60" s="27">
        <v>200</v>
      </c>
      <c r="J60" s="27">
        <v>150</v>
      </c>
      <c r="K60" s="27">
        <v>150</v>
      </c>
      <c r="L60" s="27">
        <f t="shared" si="8"/>
        <v>750</v>
      </c>
      <c r="M60" s="26" t="s">
        <v>107</v>
      </c>
    </row>
    <row r="61" spans="1:13" ht="122.25" customHeight="1" x14ac:dyDescent="0.25">
      <c r="A61" s="104"/>
      <c r="B61" s="107"/>
      <c r="C61" s="17" t="s">
        <v>216</v>
      </c>
      <c r="D61" s="15" t="s">
        <v>24</v>
      </c>
      <c r="E61" s="15" t="s">
        <v>21</v>
      </c>
      <c r="F61" s="21" t="s">
        <v>316</v>
      </c>
      <c r="G61" s="4">
        <v>200</v>
      </c>
      <c r="H61" s="4">
        <v>200</v>
      </c>
      <c r="I61" s="4">
        <v>200</v>
      </c>
      <c r="J61" s="4">
        <v>200</v>
      </c>
      <c r="K61" s="4">
        <v>200</v>
      </c>
      <c r="L61" s="4">
        <f t="shared" si="8"/>
        <v>1000</v>
      </c>
      <c r="M61" s="23" t="s">
        <v>43</v>
      </c>
    </row>
    <row r="62" spans="1:13" ht="100.5" customHeight="1" x14ac:dyDescent="0.25">
      <c r="A62" s="104"/>
      <c r="B62" s="107"/>
      <c r="C62" s="66" t="s">
        <v>114</v>
      </c>
      <c r="D62" s="64" t="s">
        <v>24</v>
      </c>
      <c r="E62" s="64" t="s">
        <v>21</v>
      </c>
      <c r="F62" s="21" t="s">
        <v>316</v>
      </c>
      <c r="G62" s="4">
        <v>219.2</v>
      </c>
      <c r="H62" s="4">
        <f>250-30</f>
        <v>220</v>
      </c>
      <c r="I62" s="4">
        <v>250</v>
      </c>
      <c r="J62" s="4">
        <v>250</v>
      </c>
      <c r="K62" s="4">
        <f>250</f>
        <v>250</v>
      </c>
      <c r="L62" s="4">
        <f t="shared" si="8"/>
        <v>1189.2</v>
      </c>
      <c r="M62" s="96" t="s">
        <v>44</v>
      </c>
    </row>
    <row r="63" spans="1:13" ht="107.25" customHeight="1" x14ac:dyDescent="0.25">
      <c r="A63" s="104"/>
      <c r="B63" s="107"/>
      <c r="C63" s="17" t="s">
        <v>217</v>
      </c>
      <c r="D63" s="28" t="s">
        <v>24</v>
      </c>
      <c r="E63" s="28" t="s">
        <v>21</v>
      </c>
      <c r="F63" s="21" t="s">
        <v>316</v>
      </c>
      <c r="G63" s="4">
        <v>185.2</v>
      </c>
      <c r="H63" s="4">
        <v>200</v>
      </c>
      <c r="I63" s="4">
        <v>200</v>
      </c>
      <c r="J63" s="4">
        <v>200</v>
      </c>
      <c r="K63" s="4">
        <v>200</v>
      </c>
      <c r="L63" s="29">
        <f t="shared" si="8"/>
        <v>985.2</v>
      </c>
      <c r="M63" s="15" t="s">
        <v>48</v>
      </c>
    </row>
    <row r="64" spans="1:13" ht="102.75" customHeight="1" x14ac:dyDescent="0.25">
      <c r="A64" s="104"/>
      <c r="B64" s="107"/>
      <c r="C64" s="17" t="s">
        <v>218</v>
      </c>
      <c r="D64" s="15" t="s">
        <v>24</v>
      </c>
      <c r="E64" s="15" t="s">
        <v>21</v>
      </c>
      <c r="F64" s="21" t="s">
        <v>316</v>
      </c>
      <c r="G64" s="4">
        <v>752</v>
      </c>
      <c r="H64" s="4">
        <v>800</v>
      </c>
      <c r="I64" s="4">
        <f>850-30</f>
        <v>820</v>
      </c>
      <c r="J64" s="4">
        <v>1000</v>
      </c>
      <c r="K64" s="4">
        <v>1000</v>
      </c>
      <c r="L64" s="4">
        <f t="shared" si="8"/>
        <v>4372</v>
      </c>
      <c r="M64" s="15" t="s">
        <v>49</v>
      </c>
    </row>
    <row r="65" spans="1:13" ht="139.5" customHeight="1" x14ac:dyDescent="0.25">
      <c r="A65" s="104"/>
      <c r="B65" s="107"/>
      <c r="C65" s="20" t="s">
        <v>219</v>
      </c>
      <c r="D65" s="15" t="s">
        <v>24</v>
      </c>
      <c r="E65" s="15" t="s">
        <v>21</v>
      </c>
      <c r="F65" s="21" t="s">
        <v>316</v>
      </c>
      <c r="G65" s="4">
        <v>2250</v>
      </c>
      <c r="H65" s="4">
        <v>2500</v>
      </c>
      <c r="I65" s="4">
        <v>2500</v>
      </c>
      <c r="J65" s="4">
        <v>2500</v>
      </c>
      <c r="K65" s="4">
        <v>2500</v>
      </c>
      <c r="L65" s="4">
        <f t="shared" si="8"/>
        <v>12250</v>
      </c>
      <c r="M65" s="99" t="s">
        <v>323</v>
      </c>
    </row>
    <row r="66" spans="1:13" ht="79.5" customHeight="1" x14ac:dyDescent="0.25">
      <c r="A66" s="104"/>
      <c r="B66" s="107"/>
      <c r="C66" s="17" t="s">
        <v>115</v>
      </c>
      <c r="D66" s="15" t="s">
        <v>255</v>
      </c>
      <c r="E66" s="15" t="s">
        <v>21</v>
      </c>
      <c r="F66" s="21" t="s">
        <v>316</v>
      </c>
      <c r="G66" s="4">
        <v>880</v>
      </c>
      <c r="H66" s="4">
        <v>880</v>
      </c>
      <c r="I66" s="4"/>
      <c r="J66" s="4"/>
      <c r="K66" s="4"/>
      <c r="L66" s="4">
        <f t="shared" si="8"/>
        <v>1760</v>
      </c>
      <c r="M66" s="23" t="s">
        <v>276</v>
      </c>
    </row>
    <row r="67" spans="1:13" ht="80.25" customHeight="1" x14ac:dyDescent="0.25">
      <c r="A67" s="104"/>
      <c r="B67" s="107"/>
      <c r="C67" s="55" t="s">
        <v>130</v>
      </c>
      <c r="D67" s="16" t="s">
        <v>24</v>
      </c>
      <c r="E67" s="16" t="s">
        <v>21</v>
      </c>
      <c r="F67" s="21" t="s">
        <v>316</v>
      </c>
      <c r="G67" s="4">
        <v>996</v>
      </c>
      <c r="H67" s="4">
        <v>996</v>
      </c>
      <c r="I67" s="4">
        <v>996</v>
      </c>
      <c r="J67" s="4">
        <v>996</v>
      </c>
      <c r="K67" s="4">
        <v>996</v>
      </c>
      <c r="L67" s="4">
        <f t="shared" si="8"/>
        <v>4980</v>
      </c>
      <c r="M67" s="23" t="s">
        <v>131</v>
      </c>
    </row>
    <row r="68" spans="1:13" s="86" customFormat="1" ht="96" customHeight="1" x14ac:dyDescent="0.25">
      <c r="A68" s="104"/>
      <c r="B68" s="107"/>
      <c r="C68" s="85" t="s">
        <v>221</v>
      </c>
      <c r="D68" s="80" t="s">
        <v>29</v>
      </c>
      <c r="E68" s="80" t="s">
        <v>21</v>
      </c>
      <c r="F68" s="80" t="s">
        <v>22</v>
      </c>
      <c r="G68" s="4">
        <v>2850</v>
      </c>
      <c r="H68" s="4">
        <v>2850</v>
      </c>
      <c r="I68" s="4"/>
      <c r="J68" s="4"/>
      <c r="K68" s="4"/>
      <c r="L68" s="4">
        <f t="shared" si="8"/>
        <v>5700</v>
      </c>
      <c r="M68" s="23" t="s">
        <v>222</v>
      </c>
    </row>
    <row r="69" spans="1:13" ht="105.75" customHeight="1" x14ac:dyDescent="0.25">
      <c r="A69" s="105"/>
      <c r="B69" s="108"/>
      <c r="C69" s="55" t="s">
        <v>278</v>
      </c>
      <c r="D69" s="53" t="s">
        <v>29</v>
      </c>
      <c r="E69" s="53" t="s">
        <v>21</v>
      </c>
      <c r="F69" s="21" t="s">
        <v>316</v>
      </c>
      <c r="G69" s="4">
        <v>3000</v>
      </c>
      <c r="H69" s="4">
        <v>3000</v>
      </c>
      <c r="I69" s="4"/>
      <c r="J69" s="4"/>
      <c r="K69" s="4"/>
      <c r="L69" s="4">
        <f t="shared" ref="L69" si="9">SUM(G69:K69)</f>
        <v>6000</v>
      </c>
      <c r="M69" s="23" t="s">
        <v>223</v>
      </c>
    </row>
    <row r="70" spans="1:13" ht="114.75" customHeight="1" x14ac:dyDescent="0.25">
      <c r="A70" s="109">
        <v>12</v>
      </c>
      <c r="B70" s="106" t="s">
        <v>50</v>
      </c>
      <c r="C70" s="1" t="s">
        <v>116</v>
      </c>
      <c r="D70" s="15" t="s">
        <v>56</v>
      </c>
      <c r="E70" s="15" t="s">
        <v>21</v>
      </c>
      <c r="F70" s="15" t="s">
        <v>22</v>
      </c>
      <c r="G70" s="4">
        <v>34996.9</v>
      </c>
      <c r="H70" s="13"/>
      <c r="I70" s="13"/>
      <c r="J70" s="13"/>
      <c r="K70" s="13"/>
      <c r="L70" s="4">
        <f t="shared" ref="L70:L97" si="10">SUM(G70:K70)</f>
        <v>34996.9</v>
      </c>
      <c r="M70" s="15" t="s">
        <v>51</v>
      </c>
    </row>
    <row r="71" spans="1:13" ht="206.25" customHeight="1" x14ac:dyDescent="0.25">
      <c r="A71" s="110"/>
      <c r="B71" s="107"/>
      <c r="C71" s="1" t="s">
        <v>324</v>
      </c>
      <c r="D71" s="15" t="s">
        <v>56</v>
      </c>
      <c r="E71" s="15" t="s">
        <v>21</v>
      </c>
      <c r="F71" s="21" t="s">
        <v>316</v>
      </c>
      <c r="G71" s="3">
        <v>5700</v>
      </c>
      <c r="H71" s="3"/>
      <c r="I71" s="3"/>
      <c r="J71" s="3"/>
      <c r="K71" s="3"/>
      <c r="L71" s="4">
        <f t="shared" si="10"/>
        <v>5700</v>
      </c>
      <c r="M71" s="15" t="s">
        <v>52</v>
      </c>
    </row>
    <row r="72" spans="1:13" ht="141.75" customHeight="1" x14ac:dyDescent="0.25">
      <c r="A72" s="110"/>
      <c r="B72" s="107"/>
      <c r="C72" s="1" t="s">
        <v>117</v>
      </c>
      <c r="D72" s="15" t="s">
        <v>56</v>
      </c>
      <c r="E72" s="15" t="s">
        <v>21</v>
      </c>
      <c r="F72" s="15" t="s">
        <v>22</v>
      </c>
      <c r="G72" s="4">
        <v>33795.599999999999</v>
      </c>
      <c r="H72" s="30"/>
      <c r="I72" s="30"/>
      <c r="J72" s="30"/>
      <c r="K72" s="30"/>
      <c r="L72" s="4">
        <f t="shared" si="10"/>
        <v>33795.599999999999</v>
      </c>
      <c r="M72" s="31" t="s">
        <v>53</v>
      </c>
    </row>
    <row r="73" spans="1:13" ht="143.25" customHeight="1" x14ac:dyDescent="0.25">
      <c r="A73" s="110"/>
      <c r="B73" s="107"/>
      <c r="C73" s="1" t="s">
        <v>118</v>
      </c>
      <c r="D73" s="15" t="s">
        <v>56</v>
      </c>
      <c r="E73" s="15" t="s">
        <v>21</v>
      </c>
      <c r="F73" s="15" t="s">
        <v>22</v>
      </c>
      <c r="G73" s="3">
        <v>2679.1</v>
      </c>
      <c r="H73" s="3"/>
      <c r="I73" s="3"/>
      <c r="J73" s="3"/>
      <c r="K73" s="3"/>
      <c r="L73" s="4">
        <f t="shared" si="10"/>
        <v>2679.1</v>
      </c>
      <c r="M73" s="15" t="s">
        <v>54</v>
      </c>
    </row>
    <row r="74" spans="1:13" ht="197.25" customHeight="1" x14ac:dyDescent="0.25">
      <c r="A74" s="110"/>
      <c r="B74" s="107"/>
      <c r="C74" s="1" t="s">
        <v>279</v>
      </c>
      <c r="D74" s="15" t="s">
        <v>56</v>
      </c>
      <c r="E74" s="15" t="s">
        <v>21</v>
      </c>
      <c r="F74" s="21" t="s">
        <v>316</v>
      </c>
      <c r="G74" s="3">
        <v>1358.8</v>
      </c>
      <c r="H74" s="3"/>
      <c r="I74" s="3"/>
      <c r="J74" s="3"/>
      <c r="K74" s="3"/>
      <c r="L74" s="4">
        <f t="shared" si="10"/>
        <v>1358.8</v>
      </c>
      <c r="M74" s="15" t="s">
        <v>55</v>
      </c>
    </row>
    <row r="75" spans="1:13" ht="58.5" customHeight="1" x14ac:dyDescent="0.25">
      <c r="A75" s="110"/>
      <c r="B75" s="107"/>
      <c r="C75" s="147" t="s">
        <v>119</v>
      </c>
      <c r="D75" s="144" t="s">
        <v>56</v>
      </c>
      <c r="E75" s="144" t="s">
        <v>21</v>
      </c>
      <c r="F75" s="15" t="s">
        <v>28</v>
      </c>
      <c r="G75" s="4">
        <v>51828.7</v>
      </c>
      <c r="H75" s="4"/>
      <c r="I75" s="4"/>
      <c r="J75" s="4"/>
      <c r="K75" s="4"/>
      <c r="L75" s="4">
        <f t="shared" si="10"/>
        <v>51828.7</v>
      </c>
      <c r="M75" s="144" t="s">
        <v>61</v>
      </c>
    </row>
    <row r="76" spans="1:13" ht="94.5" customHeight="1" x14ac:dyDescent="0.25">
      <c r="A76" s="110"/>
      <c r="B76" s="107"/>
      <c r="C76" s="148"/>
      <c r="D76" s="145"/>
      <c r="E76" s="145"/>
      <c r="F76" s="21" t="s">
        <v>316</v>
      </c>
      <c r="G76" s="4">
        <v>431.9</v>
      </c>
      <c r="H76" s="4"/>
      <c r="I76" s="4"/>
      <c r="J76" s="4"/>
      <c r="K76" s="4"/>
      <c r="L76" s="4">
        <f t="shared" si="10"/>
        <v>431.9</v>
      </c>
      <c r="M76" s="145"/>
    </row>
    <row r="77" spans="1:13" ht="63" customHeight="1" x14ac:dyDescent="0.25">
      <c r="A77" s="110"/>
      <c r="B77" s="107"/>
      <c r="C77" s="149"/>
      <c r="D77" s="146"/>
      <c r="E77" s="146"/>
      <c r="F77" s="15" t="s">
        <v>26</v>
      </c>
      <c r="G77" s="4">
        <f>G75+G76</f>
        <v>52260.6</v>
      </c>
      <c r="H77" s="4"/>
      <c r="I77" s="4"/>
      <c r="J77" s="4"/>
      <c r="K77" s="4"/>
      <c r="L77" s="4">
        <f t="shared" ref="L77" si="11">L75+L76</f>
        <v>52260.6</v>
      </c>
      <c r="M77" s="146"/>
    </row>
    <row r="78" spans="1:13" ht="57" customHeight="1" x14ac:dyDescent="0.25">
      <c r="A78" s="110"/>
      <c r="B78" s="107"/>
      <c r="C78" s="147" t="s">
        <v>120</v>
      </c>
      <c r="D78" s="144" t="s">
        <v>56</v>
      </c>
      <c r="E78" s="144" t="s">
        <v>21</v>
      </c>
      <c r="F78" s="15" t="s">
        <v>28</v>
      </c>
      <c r="G78" s="4">
        <v>38359.5</v>
      </c>
      <c r="H78" s="3"/>
      <c r="I78" s="3"/>
      <c r="J78" s="3"/>
      <c r="K78" s="3"/>
      <c r="L78" s="4">
        <f>SUM(G78:K78)</f>
        <v>38359.5</v>
      </c>
      <c r="M78" s="144" t="s">
        <v>62</v>
      </c>
    </row>
    <row r="79" spans="1:13" ht="69.75" customHeight="1" x14ac:dyDescent="0.25">
      <c r="A79" s="110"/>
      <c r="B79" s="107"/>
      <c r="C79" s="148"/>
      <c r="D79" s="145"/>
      <c r="E79" s="145"/>
      <c r="F79" s="21" t="s">
        <v>316</v>
      </c>
      <c r="G79" s="3">
        <v>319.7</v>
      </c>
      <c r="H79" s="3"/>
      <c r="I79" s="3"/>
      <c r="J79" s="3"/>
      <c r="K79" s="3"/>
      <c r="L79" s="4">
        <f t="shared" ref="L79:L80" si="12">SUM(G79:K79)</f>
        <v>319.7</v>
      </c>
      <c r="M79" s="145"/>
    </row>
    <row r="80" spans="1:13" ht="36.75" customHeight="1" x14ac:dyDescent="0.25">
      <c r="A80" s="110"/>
      <c r="B80" s="107"/>
      <c r="C80" s="149"/>
      <c r="D80" s="146"/>
      <c r="E80" s="146"/>
      <c r="F80" s="15" t="s">
        <v>26</v>
      </c>
      <c r="G80" s="3">
        <f>G79+G78</f>
        <v>38679.199999999997</v>
      </c>
      <c r="H80" s="3"/>
      <c r="I80" s="3"/>
      <c r="J80" s="3"/>
      <c r="K80" s="3"/>
      <c r="L80" s="4">
        <f t="shared" si="12"/>
        <v>38679.199999999997</v>
      </c>
      <c r="M80" s="146"/>
    </row>
    <row r="81" spans="1:13" ht="38.25" customHeight="1" x14ac:dyDescent="0.25">
      <c r="A81" s="110"/>
      <c r="B81" s="107"/>
      <c r="C81" s="147" t="s">
        <v>121</v>
      </c>
      <c r="D81" s="165" t="s">
        <v>56</v>
      </c>
      <c r="E81" s="144" t="s">
        <v>21</v>
      </c>
      <c r="F81" s="12" t="s">
        <v>28</v>
      </c>
      <c r="G81" s="74">
        <v>39121.5</v>
      </c>
      <c r="H81" s="3"/>
      <c r="I81" s="3"/>
      <c r="J81" s="3"/>
      <c r="K81" s="3"/>
      <c r="L81" s="4">
        <f>G81</f>
        <v>39121.5</v>
      </c>
      <c r="M81" s="144" t="s">
        <v>63</v>
      </c>
    </row>
    <row r="82" spans="1:13" ht="65.25" customHeight="1" x14ac:dyDescent="0.25">
      <c r="A82" s="110"/>
      <c r="B82" s="107"/>
      <c r="C82" s="148"/>
      <c r="D82" s="166"/>
      <c r="E82" s="145"/>
      <c r="F82" s="21" t="s">
        <v>316</v>
      </c>
      <c r="G82" s="3">
        <v>4346.8999999999996</v>
      </c>
      <c r="H82" s="3"/>
      <c r="I82" s="3"/>
      <c r="J82" s="3"/>
      <c r="K82" s="3"/>
      <c r="L82" s="4">
        <f t="shared" ref="L82:L83" si="13">G82</f>
        <v>4346.8999999999996</v>
      </c>
      <c r="M82" s="145"/>
    </row>
    <row r="83" spans="1:13" ht="55.5" customHeight="1" x14ac:dyDescent="0.25">
      <c r="A83" s="110"/>
      <c r="B83" s="107"/>
      <c r="C83" s="149"/>
      <c r="D83" s="167"/>
      <c r="E83" s="146"/>
      <c r="F83" s="72" t="s">
        <v>26</v>
      </c>
      <c r="G83" s="74">
        <f>G81+G82</f>
        <v>43468.4</v>
      </c>
      <c r="H83" s="74"/>
      <c r="I83" s="74"/>
      <c r="J83" s="74"/>
      <c r="K83" s="74"/>
      <c r="L83" s="4">
        <f t="shared" si="13"/>
        <v>43468.4</v>
      </c>
      <c r="M83" s="146"/>
    </row>
    <row r="84" spans="1:13" ht="102.75" customHeight="1" x14ac:dyDescent="0.25">
      <c r="A84" s="110"/>
      <c r="B84" s="107"/>
      <c r="C84" s="147" t="s">
        <v>122</v>
      </c>
      <c r="D84" s="144" t="s">
        <v>56</v>
      </c>
      <c r="E84" s="144" t="s">
        <v>21</v>
      </c>
      <c r="F84" s="21" t="s">
        <v>316</v>
      </c>
      <c r="G84" s="4">
        <v>9489.6</v>
      </c>
      <c r="H84" s="30"/>
      <c r="I84" s="30"/>
      <c r="J84" s="30"/>
      <c r="K84" s="30"/>
      <c r="L84" s="4">
        <f t="shared" si="10"/>
        <v>9489.6</v>
      </c>
      <c r="M84" s="144" t="s">
        <v>63</v>
      </c>
    </row>
    <row r="85" spans="1:13" ht="52.5" customHeight="1" x14ac:dyDescent="0.25">
      <c r="A85" s="110"/>
      <c r="B85" s="107"/>
      <c r="C85" s="148"/>
      <c r="D85" s="145"/>
      <c r="E85" s="145"/>
      <c r="F85" s="15" t="s">
        <v>22</v>
      </c>
      <c r="G85" s="4">
        <v>85406.3</v>
      </c>
      <c r="H85" s="30"/>
      <c r="I85" s="30"/>
      <c r="J85" s="30"/>
      <c r="K85" s="30"/>
      <c r="L85" s="4">
        <f t="shared" si="10"/>
        <v>85406.3</v>
      </c>
      <c r="M85" s="145"/>
    </row>
    <row r="86" spans="1:13" ht="68.25" customHeight="1" x14ac:dyDescent="0.25">
      <c r="A86" s="110"/>
      <c r="B86" s="107"/>
      <c r="C86" s="149"/>
      <c r="D86" s="146"/>
      <c r="E86" s="146"/>
      <c r="F86" s="15" t="s">
        <v>26</v>
      </c>
      <c r="G86" s="4">
        <f>G84+G85</f>
        <v>94895.900000000009</v>
      </c>
      <c r="H86" s="3"/>
      <c r="I86" s="3"/>
      <c r="J86" s="3"/>
      <c r="K86" s="3"/>
      <c r="L86" s="4">
        <f t="shared" si="10"/>
        <v>94895.900000000009</v>
      </c>
      <c r="M86" s="146"/>
    </row>
    <row r="87" spans="1:13" ht="181.5" customHeight="1" x14ac:dyDescent="0.25">
      <c r="A87" s="110"/>
      <c r="B87" s="107"/>
      <c r="C87" s="1" t="s">
        <v>123</v>
      </c>
      <c r="D87" s="15" t="s">
        <v>56</v>
      </c>
      <c r="E87" s="15" t="s">
        <v>21</v>
      </c>
      <c r="F87" s="21" t="s">
        <v>316</v>
      </c>
      <c r="G87" s="4">
        <v>2568.6</v>
      </c>
      <c r="H87" s="3"/>
      <c r="I87" s="3"/>
      <c r="J87" s="3"/>
      <c r="K87" s="3"/>
      <c r="L87" s="4">
        <f t="shared" si="10"/>
        <v>2568.6</v>
      </c>
      <c r="M87" s="15" t="s">
        <v>64</v>
      </c>
    </row>
    <row r="88" spans="1:13" ht="186" customHeight="1" x14ac:dyDescent="0.25">
      <c r="A88" s="110"/>
      <c r="B88" s="107"/>
      <c r="C88" s="1" t="s">
        <v>124</v>
      </c>
      <c r="D88" s="15" t="s">
        <v>56</v>
      </c>
      <c r="E88" s="15" t="s">
        <v>21</v>
      </c>
      <c r="F88" s="21" t="s">
        <v>316</v>
      </c>
      <c r="G88" s="3">
        <v>1946.2</v>
      </c>
      <c r="H88" s="3"/>
      <c r="I88" s="3"/>
      <c r="J88" s="3"/>
      <c r="K88" s="3"/>
      <c r="L88" s="4">
        <f t="shared" si="10"/>
        <v>1946.2</v>
      </c>
      <c r="M88" s="15" t="s">
        <v>65</v>
      </c>
    </row>
    <row r="89" spans="1:13" ht="103.5" customHeight="1" x14ac:dyDescent="0.25">
      <c r="A89" s="110"/>
      <c r="B89" s="107"/>
      <c r="C89" s="1" t="s">
        <v>125</v>
      </c>
      <c r="D89" s="15" t="s">
        <v>56</v>
      </c>
      <c r="E89" s="15" t="s">
        <v>21</v>
      </c>
      <c r="F89" s="15" t="s">
        <v>22</v>
      </c>
      <c r="G89" s="4">
        <f>25000-146</f>
        <v>24854</v>
      </c>
      <c r="H89" s="3"/>
      <c r="I89" s="3"/>
      <c r="J89" s="3"/>
      <c r="K89" s="3"/>
      <c r="L89" s="4">
        <f t="shared" si="10"/>
        <v>24854</v>
      </c>
      <c r="M89" s="15" t="s">
        <v>66</v>
      </c>
    </row>
    <row r="90" spans="1:13" ht="129" customHeight="1" x14ac:dyDescent="0.25">
      <c r="A90" s="110"/>
      <c r="B90" s="107"/>
      <c r="C90" s="1" t="s">
        <v>126</v>
      </c>
      <c r="D90" s="21" t="s">
        <v>56</v>
      </c>
      <c r="E90" s="21" t="s">
        <v>21</v>
      </c>
      <c r="F90" s="21" t="s">
        <v>22</v>
      </c>
      <c r="G90" s="32">
        <v>2742.1</v>
      </c>
      <c r="H90" s="32"/>
      <c r="I90" s="32"/>
      <c r="J90" s="32"/>
      <c r="K90" s="32"/>
      <c r="L90" s="70">
        <f t="shared" si="10"/>
        <v>2742.1</v>
      </c>
      <c r="M90" s="21" t="s">
        <v>67</v>
      </c>
    </row>
    <row r="91" spans="1:13" ht="247.5" customHeight="1" x14ac:dyDescent="0.25">
      <c r="A91" s="110"/>
      <c r="B91" s="107"/>
      <c r="C91" s="1" t="s">
        <v>127</v>
      </c>
      <c r="D91" s="21" t="s">
        <v>56</v>
      </c>
      <c r="E91" s="21" t="s">
        <v>21</v>
      </c>
      <c r="F91" s="21" t="s">
        <v>316</v>
      </c>
      <c r="G91" s="70">
        <v>9660.2999999999993</v>
      </c>
      <c r="H91" s="32"/>
      <c r="I91" s="32"/>
      <c r="J91" s="32"/>
      <c r="K91" s="32"/>
      <c r="L91" s="70">
        <f t="shared" si="10"/>
        <v>9660.2999999999993</v>
      </c>
      <c r="M91" s="21" t="s">
        <v>68</v>
      </c>
    </row>
    <row r="92" spans="1:13" ht="199.5" customHeight="1" x14ac:dyDescent="0.25">
      <c r="A92" s="110"/>
      <c r="B92" s="107"/>
      <c r="C92" s="1" t="s">
        <v>128</v>
      </c>
      <c r="D92" s="15" t="s">
        <v>56</v>
      </c>
      <c r="E92" s="15" t="s">
        <v>21</v>
      </c>
      <c r="F92" s="21" t="s">
        <v>316</v>
      </c>
      <c r="G92" s="4">
        <v>50</v>
      </c>
      <c r="H92" s="13"/>
      <c r="I92" s="13"/>
      <c r="J92" s="13"/>
      <c r="K92" s="13"/>
      <c r="L92" s="4">
        <f t="shared" si="10"/>
        <v>50</v>
      </c>
      <c r="M92" s="15" t="s">
        <v>69</v>
      </c>
    </row>
    <row r="93" spans="1:13" ht="249.75" hidden="1" customHeight="1" x14ac:dyDescent="0.25">
      <c r="A93" s="110"/>
      <c r="B93" s="107"/>
      <c r="C93" s="1" t="s">
        <v>129</v>
      </c>
      <c r="D93" s="15" t="s">
        <v>56</v>
      </c>
      <c r="E93" s="15" t="s">
        <v>21</v>
      </c>
      <c r="F93" s="15" t="s">
        <v>25</v>
      </c>
      <c r="G93" s="4"/>
      <c r="H93" s="13"/>
      <c r="I93" s="13"/>
      <c r="J93" s="13"/>
      <c r="K93" s="13"/>
      <c r="L93" s="4">
        <f t="shared" si="10"/>
        <v>0</v>
      </c>
      <c r="M93" s="2" t="s">
        <v>69</v>
      </c>
    </row>
    <row r="94" spans="1:13" ht="106.5" customHeight="1" x14ac:dyDescent="0.25">
      <c r="A94" s="110"/>
      <c r="B94" s="107"/>
      <c r="C94" s="1" t="s">
        <v>295</v>
      </c>
      <c r="D94" s="15" t="s">
        <v>56</v>
      </c>
      <c r="E94" s="15" t="s">
        <v>21</v>
      </c>
      <c r="F94" s="21" t="s">
        <v>316</v>
      </c>
      <c r="G94" s="4">
        <v>3000</v>
      </c>
      <c r="H94" s="13"/>
      <c r="I94" s="13"/>
      <c r="J94" s="13"/>
      <c r="K94" s="13"/>
      <c r="L94" s="4">
        <f t="shared" si="10"/>
        <v>3000</v>
      </c>
      <c r="M94" s="2" t="s">
        <v>70</v>
      </c>
    </row>
    <row r="95" spans="1:13" ht="96.75" customHeight="1" x14ac:dyDescent="0.25">
      <c r="A95" s="110"/>
      <c r="B95" s="107"/>
      <c r="C95" s="1" t="s">
        <v>296</v>
      </c>
      <c r="D95" s="15" t="s">
        <v>56</v>
      </c>
      <c r="E95" s="15" t="s">
        <v>21</v>
      </c>
      <c r="F95" s="21" t="s">
        <v>316</v>
      </c>
      <c r="G95" s="4">
        <f>2965.2-156</f>
        <v>2809.2</v>
      </c>
      <c r="H95" s="4"/>
      <c r="I95" s="4"/>
      <c r="J95" s="4"/>
      <c r="K95" s="4"/>
      <c r="L95" s="4">
        <f t="shared" si="10"/>
        <v>2809.2</v>
      </c>
      <c r="M95" s="15" t="s">
        <v>71</v>
      </c>
    </row>
    <row r="96" spans="1:13" ht="98.25" customHeight="1" x14ac:dyDescent="0.25">
      <c r="A96" s="110"/>
      <c r="B96" s="107"/>
      <c r="C96" s="1" t="s">
        <v>297</v>
      </c>
      <c r="D96" s="15" t="s">
        <v>57</v>
      </c>
      <c r="E96" s="15" t="s">
        <v>21</v>
      </c>
      <c r="F96" s="15" t="s">
        <v>22</v>
      </c>
      <c r="G96" s="3"/>
      <c r="H96" s="4">
        <v>31000</v>
      </c>
      <c r="I96" s="3"/>
      <c r="J96" s="3"/>
      <c r="K96" s="3"/>
      <c r="L96" s="4">
        <f t="shared" si="10"/>
        <v>31000</v>
      </c>
      <c r="M96" s="21" t="s">
        <v>72</v>
      </c>
    </row>
    <row r="97" spans="1:13" ht="83.25" customHeight="1" x14ac:dyDescent="0.25">
      <c r="A97" s="110"/>
      <c r="B97" s="107"/>
      <c r="C97" s="1" t="s">
        <v>298</v>
      </c>
      <c r="D97" s="15" t="s">
        <v>57</v>
      </c>
      <c r="E97" s="15" t="s">
        <v>21</v>
      </c>
      <c r="F97" s="15" t="s">
        <v>22</v>
      </c>
      <c r="G97" s="3"/>
      <c r="H97" s="4">
        <v>25000</v>
      </c>
      <c r="I97" s="3"/>
      <c r="J97" s="3"/>
      <c r="K97" s="3"/>
      <c r="L97" s="4">
        <f t="shared" si="10"/>
        <v>25000</v>
      </c>
      <c r="M97" s="21" t="s">
        <v>73</v>
      </c>
    </row>
    <row r="98" spans="1:13" ht="102" customHeight="1" x14ac:dyDescent="0.25">
      <c r="A98" s="110"/>
      <c r="B98" s="107"/>
      <c r="C98" s="1" t="s">
        <v>299</v>
      </c>
      <c r="D98" s="15" t="s">
        <v>57</v>
      </c>
      <c r="E98" s="15" t="s">
        <v>21</v>
      </c>
      <c r="F98" s="21" t="s">
        <v>316</v>
      </c>
      <c r="G98" s="3"/>
      <c r="H98" s="4">
        <v>15000</v>
      </c>
      <c r="I98" s="3"/>
      <c r="J98" s="3"/>
      <c r="K98" s="3"/>
      <c r="L98" s="4">
        <f t="shared" ref="L98:L101" si="14">SUM(G98:K98)</f>
        <v>15000</v>
      </c>
      <c r="M98" s="21" t="s">
        <v>74</v>
      </c>
    </row>
    <row r="99" spans="1:13" ht="128.25" customHeight="1" x14ac:dyDescent="0.25">
      <c r="A99" s="110"/>
      <c r="B99" s="107"/>
      <c r="C99" s="1" t="s">
        <v>300</v>
      </c>
      <c r="D99" s="15" t="s">
        <v>57</v>
      </c>
      <c r="E99" s="15" t="s">
        <v>21</v>
      </c>
      <c r="F99" s="15" t="s">
        <v>22</v>
      </c>
      <c r="G99" s="24"/>
      <c r="H99" s="4">
        <v>68000</v>
      </c>
      <c r="I99" s="24"/>
      <c r="J99" s="24"/>
      <c r="K99" s="24"/>
      <c r="L99" s="4">
        <f t="shared" si="14"/>
        <v>68000</v>
      </c>
      <c r="M99" s="21" t="s">
        <v>75</v>
      </c>
    </row>
    <row r="100" spans="1:13" ht="93.75" customHeight="1" x14ac:dyDescent="0.25">
      <c r="A100" s="110"/>
      <c r="B100" s="107"/>
      <c r="C100" s="1" t="s">
        <v>301</v>
      </c>
      <c r="D100" s="15" t="s">
        <v>57</v>
      </c>
      <c r="E100" s="15" t="s">
        <v>21</v>
      </c>
      <c r="F100" s="15" t="s">
        <v>22</v>
      </c>
      <c r="G100" s="3"/>
      <c r="H100" s="4">
        <f>27000-30</f>
        <v>26970</v>
      </c>
      <c r="I100" s="3"/>
      <c r="J100" s="3"/>
      <c r="K100" s="3"/>
      <c r="L100" s="4">
        <f t="shared" si="14"/>
        <v>26970</v>
      </c>
      <c r="M100" s="21" t="s">
        <v>76</v>
      </c>
    </row>
    <row r="101" spans="1:13" ht="78.75" customHeight="1" x14ac:dyDescent="0.25">
      <c r="A101" s="110"/>
      <c r="B101" s="107"/>
      <c r="C101" s="1" t="s">
        <v>302</v>
      </c>
      <c r="D101" s="15" t="s">
        <v>58</v>
      </c>
      <c r="E101" s="15" t="s">
        <v>21</v>
      </c>
      <c r="F101" s="15" t="s">
        <v>22</v>
      </c>
      <c r="G101" s="3"/>
      <c r="H101" s="3"/>
      <c r="I101" s="4">
        <v>39000</v>
      </c>
      <c r="J101" s="3"/>
      <c r="K101" s="3"/>
      <c r="L101" s="4">
        <f t="shared" si="14"/>
        <v>39000</v>
      </c>
      <c r="M101" s="21" t="s">
        <v>77</v>
      </c>
    </row>
    <row r="102" spans="1:13" ht="88.5" customHeight="1" x14ac:dyDescent="0.25">
      <c r="A102" s="110"/>
      <c r="B102" s="107"/>
      <c r="C102" s="1" t="s">
        <v>303</v>
      </c>
      <c r="D102" s="15" t="s">
        <v>58</v>
      </c>
      <c r="E102" s="15" t="s">
        <v>21</v>
      </c>
      <c r="F102" s="15" t="s">
        <v>22</v>
      </c>
      <c r="G102" s="3"/>
      <c r="H102" s="3"/>
      <c r="I102" s="4">
        <f>41000-30</f>
        <v>40970</v>
      </c>
      <c r="J102" s="3"/>
      <c r="K102" s="3"/>
      <c r="L102" s="4">
        <f t="shared" ref="L102" si="15">SUM(G102:K102)</f>
        <v>40970</v>
      </c>
      <c r="M102" s="21" t="s">
        <v>78</v>
      </c>
    </row>
    <row r="103" spans="1:13" ht="157.5" customHeight="1" x14ac:dyDescent="0.25">
      <c r="A103" s="110"/>
      <c r="B103" s="107"/>
      <c r="C103" s="1" t="s">
        <v>304</v>
      </c>
      <c r="D103" s="15" t="s">
        <v>58</v>
      </c>
      <c r="E103" s="15" t="s">
        <v>21</v>
      </c>
      <c r="F103" s="15" t="s">
        <v>22</v>
      </c>
      <c r="G103" s="3"/>
      <c r="H103" s="3"/>
      <c r="I103" s="4">
        <v>20000</v>
      </c>
      <c r="J103" s="3"/>
      <c r="K103" s="3"/>
      <c r="L103" s="4">
        <f t="shared" ref="L103:L111" si="16">SUM(G103:K103)</f>
        <v>20000</v>
      </c>
      <c r="M103" s="21" t="s">
        <v>55</v>
      </c>
    </row>
    <row r="104" spans="1:13" ht="112.5" customHeight="1" x14ac:dyDescent="0.25">
      <c r="A104" s="110"/>
      <c r="B104" s="107"/>
      <c r="C104" s="1" t="s">
        <v>305</v>
      </c>
      <c r="D104" s="15" t="s">
        <v>58</v>
      </c>
      <c r="E104" s="15" t="s">
        <v>21</v>
      </c>
      <c r="F104" s="21" t="s">
        <v>316</v>
      </c>
      <c r="G104" s="24"/>
      <c r="H104" s="24"/>
      <c r="I104" s="4">
        <v>15000</v>
      </c>
      <c r="J104" s="24"/>
      <c r="K104" s="24"/>
      <c r="L104" s="4">
        <f t="shared" si="16"/>
        <v>15000</v>
      </c>
      <c r="M104" s="21" t="s">
        <v>79</v>
      </c>
    </row>
    <row r="105" spans="1:13" ht="90.75" customHeight="1" x14ac:dyDescent="0.25">
      <c r="A105" s="110"/>
      <c r="B105" s="107"/>
      <c r="C105" s="1" t="s">
        <v>306</v>
      </c>
      <c r="D105" s="15" t="s">
        <v>59</v>
      </c>
      <c r="E105" s="15" t="s">
        <v>21</v>
      </c>
      <c r="F105" s="21" t="s">
        <v>316</v>
      </c>
      <c r="G105" s="24"/>
      <c r="H105" s="24"/>
      <c r="I105" s="4"/>
      <c r="J105" s="4">
        <v>25000</v>
      </c>
      <c r="K105" s="24"/>
      <c r="L105" s="4">
        <f t="shared" si="16"/>
        <v>25000</v>
      </c>
      <c r="M105" s="21" t="s">
        <v>80</v>
      </c>
    </row>
    <row r="106" spans="1:13" ht="149.25" customHeight="1" x14ac:dyDescent="0.25">
      <c r="A106" s="110"/>
      <c r="B106" s="107"/>
      <c r="C106" s="1" t="s">
        <v>307</v>
      </c>
      <c r="D106" s="15" t="s">
        <v>59</v>
      </c>
      <c r="E106" s="15" t="s">
        <v>21</v>
      </c>
      <c r="F106" s="21" t="s">
        <v>316</v>
      </c>
      <c r="G106" s="3"/>
      <c r="H106" s="3"/>
      <c r="I106" s="4"/>
      <c r="J106" s="4">
        <v>5000</v>
      </c>
      <c r="K106" s="4"/>
      <c r="L106" s="4">
        <f t="shared" si="16"/>
        <v>5000</v>
      </c>
      <c r="M106" s="21" t="s">
        <v>81</v>
      </c>
    </row>
    <row r="107" spans="1:13" ht="140.25" customHeight="1" x14ac:dyDescent="0.25">
      <c r="A107" s="110"/>
      <c r="B107" s="107"/>
      <c r="C107" s="1" t="s">
        <v>308</v>
      </c>
      <c r="D107" s="15" t="s">
        <v>59</v>
      </c>
      <c r="E107" s="15" t="s">
        <v>21</v>
      </c>
      <c r="F107" s="21" t="s">
        <v>316</v>
      </c>
      <c r="G107" s="3"/>
      <c r="H107" s="3"/>
      <c r="I107" s="4"/>
      <c r="J107" s="4">
        <v>8000</v>
      </c>
      <c r="K107" s="4"/>
      <c r="L107" s="4">
        <f t="shared" si="16"/>
        <v>8000</v>
      </c>
      <c r="M107" s="21" t="s">
        <v>82</v>
      </c>
    </row>
    <row r="108" spans="1:13" ht="114.75" customHeight="1" x14ac:dyDescent="0.25">
      <c r="A108" s="110"/>
      <c r="B108" s="107"/>
      <c r="C108" s="1" t="s">
        <v>309</v>
      </c>
      <c r="D108" s="15" t="s">
        <v>60</v>
      </c>
      <c r="E108" s="15" t="s">
        <v>21</v>
      </c>
      <c r="F108" s="21" t="s">
        <v>316</v>
      </c>
      <c r="G108" s="24"/>
      <c r="H108" s="24"/>
      <c r="I108" s="4"/>
      <c r="J108" s="24"/>
      <c r="K108" s="4">
        <v>3200</v>
      </c>
      <c r="L108" s="4">
        <f t="shared" si="16"/>
        <v>3200</v>
      </c>
      <c r="M108" s="21" t="s">
        <v>83</v>
      </c>
    </row>
    <row r="109" spans="1:13" ht="140.25" customHeight="1" x14ac:dyDescent="0.25">
      <c r="A109" s="110"/>
      <c r="B109" s="107"/>
      <c r="C109" s="1" t="s">
        <v>310</v>
      </c>
      <c r="D109" s="15" t="s">
        <v>60</v>
      </c>
      <c r="E109" s="15" t="s">
        <v>21</v>
      </c>
      <c r="F109" s="21" t="s">
        <v>316</v>
      </c>
      <c r="G109" s="24"/>
      <c r="H109" s="24"/>
      <c r="I109" s="4"/>
      <c r="J109" s="24"/>
      <c r="K109" s="4">
        <v>4000</v>
      </c>
      <c r="L109" s="4">
        <f t="shared" si="16"/>
        <v>4000</v>
      </c>
      <c r="M109" s="21" t="s">
        <v>84</v>
      </c>
    </row>
    <row r="110" spans="1:13" ht="102.75" customHeight="1" x14ac:dyDescent="0.25">
      <c r="A110" s="110"/>
      <c r="B110" s="107"/>
      <c r="C110" s="1" t="s">
        <v>311</v>
      </c>
      <c r="D110" s="15" t="s">
        <v>60</v>
      </c>
      <c r="E110" s="15" t="s">
        <v>21</v>
      </c>
      <c r="F110" s="21" t="s">
        <v>316</v>
      </c>
      <c r="G110" s="24"/>
      <c r="H110" s="24"/>
      <c r="I110" s="4"/>
      <c r="J110" s="24"/>
      <c r="K110" s="4">
        <v>2500</v>
      </c>
      <c r="L110" s="4">
        <f t="shared" si="16"/>
        <v>2500</v>
      </c>
      <c r="M110" s="21" t="s">
        <v>85</v>
      </c>
    </row>
    <row r="111" spans="1:13" ht="116.25" customHeight="1" x14ac:dyDescent="0.25">
      <c r="A111" s="110"/>
      <c r="B111" s="107"/>
      <c r="C111" s="1" t="s">
        <v>312</v>
      </c>
      <c r="D111" s="15" t="s">
        <v>132</v>
      </c>
      <c r="E111" s="16" t="s">
        <v>21</v>
      </c>
      <c r="F111" s="21" t="s">
        <v>316</v>
      </c>
      <c r="G111" s="4">
        <v>1200</v>
      </c>
      <c r="H111" s="4">
        <v>2000</v>
      </c>
      <c r="I111" s="4">
        <v>2500</v>
      </c>
      <c r="J111" s="4">
        <v>2500</v>
      </c>
      <c r="K111" s="4">
        <v>2500</v>
      </c>
      <c r="L111" s="4">
        <f t="shared" si="16"/>
        <v>10700</v>
      </c>
      <c r="M111" s="21" t="s">
        <v>133</v>
      </c>
    </row>
    <row r="112" spans="1:13" ht="93.75" customHeight="1" x14ac:dyDescent="0.25">
      <c r="A112" s="110"/>
      <c r="B112" s="107"/>
      <c r="C112" s="1" t="s">
        <v>313</v>
      </c>
      <c r="D112" s="16" t="s">
        <v>132</v>
      </c>
      <c r="E112" s="16" t="s">
        <v>21</v>
      </c>
      <c r="F112" s="21" t="s">
        <v>316</v>
      </c>
      <c r="G112" s="4">
        <v>600</v>
      </c>
      <c r="H112" s="4">
        <v>1000</v>
      </c>
      <c r="I112" s="4">
        <v>1300</v>
      </c>
      <c r="J112" s="4">
        <v>1800</v>
      </c>
      <c r="K112" s="4">
        <v>1800</v>
      </c>
      <c r="L112" s="4">
        <f t="shared" ref="L112:L113" si="17">SUM(G112:K112)</f>
        <v>6500</v>
      </c>
      <c r="M112" s="21" t="s">
        <v>134</v>
      </c>
    </row>
    <row r="113" spans="1:13" ht="66" customHeight="1" x14ac:dyDescent="0.25">
      <c r="A113" s="111"/>
      <c r="B113" s="108"/>
      <c r="C113" s="1" t="s">
        <v>314</v>
      </c>
      <c r="D113" s="37" t="s">
        <v>56</v>
      </c>
      <c r="E113" s="37" t="s">
        <v>21</v>
      </c>
      <c r="F113" s="21" t="s">
        <v>316</v>
      </c>
      <c r="G113" s="4">
        <v>1800</v>
      </c>
      <c r="H113" s="4"/>
      <c r="I113" s="4"/>
      <c r="J113" s="4"/>
      <c r="K113" s="4"/>
      <c r="L113" s="4">
        <f t="shared" si="17"/>
        <v>1800</v>
      </c>
      <c r="M113" s="21" t="s">
        <v>294</v>
      </c>
    </row>
    <row r="114" spans="1:13" ht="15" customHeight="1" x14ac:dyDescent="0.25">
      <c r="A114" s="115"/>
      <c r="B114" s="116"/>
      <c r="C114" s="116"/>
      <c r="D114" s="116"/>
      <c r="E114" s="117"/>
      <c r="F114" s="64" t="s">
        <v>257</v>
      </c>
      <c r="G114" s="70">
        <f>G116+G117+G118+G120</f>
        <v>422942.1</v>
      </c>
      <c r="H114" s="70">
        <f t="shared" ref="H114:L114" si="18">H116+H117+H118+H120</f>
        <v>229486</v>
      </c>
      <c r="I114" s="70">
        <f t="shared" si="18"/>
        <v>166556</v>
      </c>
      <c r="J114" s="70">
        <f t="shared" si="18"/>
        <v>90741</v>
      </c>
      <c r="K114" s="70">
        <f t="shared" si="18"/>
        <v>63191</v>
      </c>
      <c r="L114" s="70">
        <f t="shared" si="18"/>
        <v>972916.10000000009</v>
      </c>
      <c r="M114" s="112"/>
    </row>
    <row r="115" spans="1:13" ht="15.75" customHeight="1" x14ac:dyDescent="0.25">
      <c r="A115" s="118"/>
      <c r="B115" s="119"/>
      <c r="C115" s="119"/>
      <c r="D115" s="119"/>
      <c r="E115" s="120"/>
      <c r="F115" s="64" t="s">
        <v>256</v>
      </c>
      <c r="G115" s="33"/>
      <c r="H115" s="70"/>
      <c r="I115" s="70"/>
      <c r="J115" s="70"/>
      <c r="K115" s="70"/>
      <c r="L115" s="33"/>
      <c r="M115" s="113"/>
    </row>
    <row r="116" spans="1:13" ht="32.25" customHeight="1" x14ac:dyDescent="0.25">
      <c r="A116" s="118"/>
      <c r="B116" s="119"/>
      <c r="C116" s="119"/>
      <c r="D116" s="119"/>
      <c r="E116" s="120"/>
      <c r="F116" s="15" t="s">
        <v>28</v>
      </c>
      <c r="G116" s="34">
        <f>G20+G41+G75+G78+G81</f>
        <v>135469.70000000001</v>
      </c>
      <c r="H116" s="34">
        <f t="shared" ref="H116:L116" si="19">H20+H41+H75+H78+H81</f>
        <v>4970</v>
      </c>
      <c r="I116" s="34">
        <f t="shared" si="19"/>
        <v>1610</v>
      </c>
      <c r="J116" s="34">
        <f t="shared" si="19"/>
        <v>1750</v>
      </c>
      <c r="K116" s="34">
        <f t="shared" si="19"/>
        <v>1960</v>
      </c>
      <c r="L116" s="34">
        <f t="shared" si="19"/>
        <v>145759.70000000001</v>
      </c>
      <c r="M116" s="113"/>
    </row>
    <row r="117" spans="1:13" ht="27" customHeight="1" x14ac:dyDescent="0.25">
      <c r="A117" s="118"/>
      <c r="B117" s="119"/>
      <c r="C117" s="119"/>
      <c r="D117" s="119"/>
      <c r="E117" s="120"/>
      <c r="F117" s="64" t="s">
        <v>86</v>
      </c>
      <c r="G117" s="24"/>
      <c r="H117" s="24"/>
      <c r="I117" s="24"/>
      <c r="J117" s="24"/>
      <c r="K117" s="24"/>
      <c r="L117" s="24"/>
      <c r="M117" s="113"/>
    </row>
    <row r="118" spans="1:13" ht="66.75" customHeight="1" x14ac:dyDescent="0.25">
      <c r="A118" s="118"/>
      <c r="B118" s="119"/>
      <c r="C118" s="119"/>
      <c r="D118" s="119"/>
      <c r="E118" s="120"/>
      <c r="F118" s="21" t="s">
        <v>316</v>
      </c>
      <c r="G118" s="48">
        <f>G10+G113+G112+G111+G110+G109+G108+G107+G106+G105+G104+G98+G95+G93+G92+G94+G91+G11+G13+G16+G17+G21+G23+G24+G25+G26+G27+G28+G29+G32+G33+G34+G88+G87+G84+G35+G36+G37+G38+G40+G42+G45+G51+G52+G53+G54+G55+G56+G57+G58+G59+G60+G61+G62+G63+G64+G65+G66+G67+G69+G71+G74+G76+G79+G82+G48</f>
        <v>89700.299999999974</v>
      </c>
      <c r="H118" s="48">
        <f t="shared" ref="H118:K118" si="20">H10+H113+H112+H111+H110+H109+H108+H107+H106+H105+H104+H98+H95+H93+H92+H94+H91+H11+H13+H16+H17+H21+H23+H24+H25+H26+H27+H28+H29+H32+H33+H34+H88+H87+H84+H35+H36+H37+H38+H40+H42+H45+H51+H52+H53+H54+H55+H56+H57+H58+H59+H60+H61+H62+H63+H64+H65+H66+H67+H69+H71+H74+H76+H79+H82+H48</f>
        <v>62066</v>
      </c>
      <c r="I118" s="48">
        <f t="shared" si="20"/>
        <v>56126</v>
      </c>
      <c r="J118" s="48">
        <f t="shared" si="20"/>
        <v>80171</v>
      </c>
      <c r="K118" s="48">
        <f t="shared" si="20"/>
        <v>52431</v>
      </c>
      <c r="L118" s="48">
        <f>L10+L113+L112+L111+L110+L109+L108+L107+L106+L105+L104+L98+L95+L93+L92+L94+L91+L11+L13+L16+L17+L21+L23+L24+L25+L26+L27+L28+L29+L32+L33+L34+L88+L87+L84+L35+L36+L37+L38+L40+L42+L45+L51+L52+L53+L54+L55+L56+L57+L58+L59+L60+L61+L62+L63+L64+L65+L66+L67+L69+L71+L74+L76+L79+L82+L48</f>
        <v>340494.3000000001</v>
      </c>
      <c r="M118" s="113"/>
    </row>
    <row r="119" spans="1:13" ht="29.25" customHeight="1" x14ac:dyDescent="0.25">
      <c r="A119" s="118"/>
      <c r="B119" s="119"/>
      <c r="C119" s="119"/>
      <c r="D119" s="119"/>
      <c r="E119" s="120"/>
      <c r="F119" s="77" t="s">
        <v>261</v>
      </c>
      <c r="G119" s="48"/>
      <c r="H119" s="48"/>
      <c r="I119" s="48"/>
      <c r="J119" s="48"/>
      <c r="K119" s="48"/>
      <c r="L119" s="48"/>
      <c r="M119" s="113"/>
    </row>
    <row r="120" spans="1:13" ht="30" customHeight="1" x14ac:dyDescent="0.25">
      <c r="A120" s="121"/>
      <c r="B120" s="122"/>
      <c r="C120" s="122"/>
      <c r="D120" s="122"/>
      <c r="E120" s="123"/>
      <c r="F120" s="15" t="s">
        <v>22</v>
      </c>
      <c r="G120" s="34">
        <f>G12+G14+G18+G30+G46+G68+G70+G72+G73+G85+G89+G90+G96+G97+G99+G100+G101+G102+G103+G49</f>
        <v>197772.1</v>
      </c>
      <c r="H120" s="34">
        <f t="shared" ref="H120:L120" si="21">H12+H14+H18+H30+H46+H68+H70+H72+H73+H85+H89+H90+H96+H97+H99+H100+H101+H102+H103+H49</f>
        <v>162450</v>
      </c>
      <c r="I120" s="34">
        <f t="shared" si="21"/>
        <v>108820</v>
      </c>
      <c r="J120" s="34">
        <f t="shared" si="21"/>
        <v>8820</v>
      </c>
      <c r="K120" s="34">
        <f t="shared" si="21"/>
        <v>8800</v>
      </c>
      <c r="L120" s="34">
        <f t="shared" si="21"/>
        <v>486662.1</v>
      </c>
      <c r="M120" s="114"/>
    </row>
    <row r="122" spans="1:13" x14ac:dyDescent="0.25">
      <c r="G122" s="91"/>
      <c r="H122" s="91"/>
      <c r="I122" s="91"/>
      <c r="J122" s="91"/>
      <c r="K122" s="91"/>
      <c r="L122" s="91"/>
    </row>
    <row r="123" spans="1:13" ht="38.25" customHeight="1" x14ac:dyDescent="0.25">
      <c r="A123" s="101" t="s">
        <v>291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</row>
    <row r="124" spans="1:13" ht="18.75" x14ac:dyDescent="0.25">
      <c r="A124" s="51"/>
    </row>
    <row r="125" spans="1:13" ht="18.75" x14ac:dyDescent="0.25">
      <c r="A125" s="51" t="s">
        <v>199</v>
      </c>
    </row>
    <row r="126" spans="1:13" ht="18.75" x14ac:dyDescent="0.25">
      <c r="A126" s="51" t="s">
        <v>220</v>
      </c>
      <c r="K126" s="9"/>
    </row>
    <row r="127" spans="1:13" hidden="1" x14ac:dyDescent="0.25"/>
    <row r="128" spans="1:13" x14ac:dyDescent="0.25">
      <c r="I128" s="6" t="s">
        <v>109</v>
      </c>
      <c r="J128" s="6"/>
      <c r="K128" s="6"/>
      <c r="L128" s="6"/>
      <c r="M128" s="7"/>
    </row>
    <row r="129" spans="1:13" ht="59.25" customHeight="1" x14ac:dyDescent="0.25">
      <c r="I129" s="176" t="s">
        <v>292</v>
      </c>
      <c r="J129" s="176"/>
      <c r="K129" s="176"/>
      <c r="L129" s="176"/>
      <c r="M129" s="176"/>
    </row>
    <row r="130" spans="1:13" x14ac:dyDescent="0.25">
      <c r="I130" s="6" t="s">
        <v>325</v>
      </c>
      <c r="J130" s="6"/>
      <c r="K130" s="6"/>
      <c r="L130" s="6"/>
      <c r="M130" s="7"/>
    </row>
    <row r="131" spans="1:13" x14ac:dyDescent="0.25">
      <c r="I131" s="6"/>
      <c r="J131" s="6"/>
      <c r="K131" s="6"/>
      <c r="L131" s="6"/>
      <c r="M131" s="7"/>
    </row>
    <row r="132" spans="1:13" x14ac:dyDescent="0.25">
      <c r="I132" s="6"/>
      <c r="J132" s="6"/>
      <c r="K132" s="6"/>
      <c r="L132" s="6"/>
      <c r="M132" s="7"/>
    </row>
    <row r="133" spans="1:13" ht="21.75" customHeight="1" x14ac:dyDescent="0.3">
      <c r="A133" s="100" t="s">
        <v>198</v>
      </c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</row>
    <row r="134" spans="1:13" ht="11.25" customHeight="1" x14ac:dyDescent="0.3">
      <c r="D134" s="50"/>
    </row>
    <row r="136" spans="1:13" ht="18.75" customHeight="1" x14ac:dyDescent="0.25">
      <c r="A136" s="127" t="s">
        <v>1</v>
      </c>
      <c r="B136" s="133" t="s">
        <v>110</v>
      </c>
      <c r="C136" s="133"/>
      <c r="D136" s="133"/>
      <c r="E136" s="133"/>
      <c r="F136" s="133"/>
      <c r="G136" s="127" t="s">
        <v>111</v>
      </c>
      <c r="H136" s="127" t="s">
        <v>137</v>
      </c>
      <c r="I136" s="133" t="s">
        <v>262</v>
      </c>
      <c r="J136" s="133"/>
      <c r="K136" s="78" t="s">
        <v>263</v>
      </c>
      <c r="L136" s="78" t="s">
        <v>264</v>
      </c>
      <c r="M136" s="78" t="s">
        <v>265</v>
      </c>
    </row>
    <row r="137" spans="1:13" ht="79.5" customHeight="1" x14ac:dyDescent="0.25">
      <c r="A137" s="127"/>
      <c r="B137" s="133"/>
      <c r="C137" s="133"/>
      <c r="D137" s="133"/>
      <c r="E137" s="133"/>
      <c r="F137" s="133"/>
      <c r="G137" s="127"/>
      <c r="H137" s="127"/>
      <c r="I137" s="77" t="s">
        <v>56</v>
      </c>
      <c r="J137" s="77" t="s">
        <v>57</v>
      </c>
      <c r="K137" s="77" t="s">
        <v>58</v>
      </c>
      <c r="L137" s="77" t="s">
        <v>59</v>
      </c>
      <c r="M137" s="77" t="s">
        <v>60</v>
      </c>
    </row>
    <row r="138" spans="1:13" ht="21.75" customHeight="1" x14ac:dyDescent="0.25">
      <c r="A138" s="35">
        <v>1</v>
      </c>
      <c r="B138" s="168">
        <v>2</v>
      </c>
      <c r="C138" s="169"/>
      <c r="D138" s="169"/>
      <c r="E138" s="169"/>
      <c r="F138" s="170"/>
      <c r="G138" s="35">
        <v>3</v>
      </c>
      <c r="H138" s="38">
        <v>4</v>
      </c>
      <c r="I138" s="38">
        <v>5</v>
      </c>
      <c r="J138" s="44">
        <v>6</v>
      </c>
      <c r="K138" s="38">
        <v>7</v>
      </c>
      <c r="L138" s="38">
        <v>8</v>
      </c>
      <c r="M138" s="38">
        <v>9</v>
      </c>
    </row>
    <row r="139" spans="1:13" ht="19.5" customHeight="1" x14ac:dyDescent="0.25">
      <c r="A139" s="171" t="s">
        <v>138</v>
      </c>
      <c r="B139" s="172"/>
      <c r="C139" s="172"/>
      <c r="D139" s="172"/>
      <c r="E139" s="172"/>
      <c r="F139" s="172"/>
      <c r="G139" s="172"/>
      <c r="H139" s="172"/>
      <c r="I139" s="172"/>
      <c r="J139" s="172"/>
      <c r="K139" s="172"/>
      <c r="L139" s="172"/>
      <c r="M139" s="173"/>
    </row>
    <row r="140" spans="1:13" ht="20.25" customHeight="1" x14ac:dyDescent="0.25">
      <c r="A140" s="43">
        <v>1</v>
      </c>
      <c r="B140" s="175" t="s">
        <v>258</v>
      </c>
      <c r="C140" s="175"/>
      <c r="D140" s="175"/>
      <c r="E140" s="175"/>
      <c r="F140" s="175"/>
      <c r="G140" s="43" t="s">
        <v>136</v>
      </c>
      <c r="H140" s="43">
        <v>0</v>
      </c>
      <c r="I140" s="71">
        <f>G114</f>
        <v>422942.1</v>
      </c>
      <c r="J140" s="71">
        <f t="shared" ref="J140:M140" si="22">H114</f>
        <v>229486</v>
      </c>
      <c r="K140" s="71">
        <f t="shared" si="22"/>
        <v>166556</v>
      </c>
      <c r="L140" s="71">
        <f t="shared" si="22"/>
        <v>90741</v>
      </c>
      <c r="M140" s="71">
        <f t="shared" si="22"/>
        <v>63191</v>
      </c>
    </row>
    <row r="141" spans="1:13" ht="21" customHeight="1" x14ac:dyDescent="0.25">
      <c r="A141" s="180" t="s">
        <v>157</v>
      </c>
      <c r="B141" s="181"/>
      <c r="C141" s="181"/>
      <c r="D141" s="181"/>
      <c r="E141" s="181"/>
      <c r="F141" s="181"/>
      <c r="G141" s="181"/>
      <c r="H141" s="181"/>
      <c r="I141" s="181"/>
      <c r="J141" s="181"/>
      <c r="K141" s="181"/>
      <c r="L141" s="181"/>
      <c r="M141" s="182"/>
    </row>
    <row r="142" spans="1:13" ht="26.25" customHeight="1" x14ac:dyDescent="0.25">
      <c r="A142" s="67">
        <v>1</v>
      </c>
      <c r="B142" s="134" t="s">
        <v>158</v>
      </c>
      <c r="C142" s="135"/>
      <c r="D142" s="135"/>
      <c r="E142" s="135"/>
      <c r="F142" s="136"/>
      <c r="G142" s="67" t="s">
        <v>159</v>
      </c>
      <c r="H142" s="67">
        <v>0</v>
      </c>
      <c r="I142" s="75">
        <v>3</v>
      </c>
      <c r="J142" s="76">
        <v>3</v>
      </c>
      <c r="K142" s="75">
        <v>6</v>
      </c>
      <c r="L142" s="75">
        <v>2</v>
      </c>
      <c r="M142" s="75">
        <v>2</v>
      </c>
    </row>
    <row r="143" spans="1:13" ht="47.25" customHeight="1" x14ac:dyDescent="0.25">
      <c r="A143" s="67">
        <v>2</v>
      </c>
      <c r="B143" s="140" t="s">
        <v>160</v>
      </c>
      <c r="C143" s="141"/>
      <c r="D143" s="141"/>
      <c r="E143" s="141"/>
      <c r="F143" s="142"/>
      <c r="G143" s="67" t="s">
        <v>159</v>
      </c>
      <c r="H143" s="67">
        <v>0</v>
      </c>
      <c r="I143" s="67">
        <v>114</v>
      </c>
      <c r="J143" s="68">
        <v>114</v>
      </c>
      <c r="K143" s="67">
        <v>114</v>
      </c>
      <c r="L143" s="67">
        <v>114</v>
      </c>
      <c r="M143" s="67">
        <v>114</v>
      </c>
    </row>
    <row r="144" spans="1:13" ht="24.75" customHeight="1" x14ac:dyDescent="0.25">
      <c r="A144" s="67">
        <v>3</v>
      </c>
      <c r="B144" s="134" t="s">
        <v>270</v>
      </c>
      <c r="C144" s="135"/>
      <c r="D144" s="135"/>
      <c r="E144" s="135"/>
      <c r="F144" s="136"/>
      <c r="G144" s="67" t="s">
        <v>159</v>
      </c>
      <c r="H144" s="67">
        <v>0</v>
      </c>
      <c r="I144" s="67">
        <v>0</v>
      </c>
      <c r="J144" s="68">
        <v>0</v>
      </c>
      <c r="K144" s="67">
        <v>15</v>
      </c>
      <c r="L144" s="67">
        <v>15</v>
      </c>
      <c r="M144" s="67">
        <v>0</v>
      </c>
    </row>
    <row r="145" spans="1:13" ht="50.25" customHeight="1" x14ac:dyDescent="0.25">
      <c r="A145" s="67">
        <v>4</v>
      </c>
      <c r="B145" s="177" t="s">
        <v>266</v>
      </c>
      <c r="C145" s="178"/>
      <c r="D145" s="178"/>
      <c r="E145" s="178"/>
      <c r="F145" s="179"/>
      <c r="G145" s="67" t="s">
        <v>159</v>
      </c>
      <c r="H145" s="67">
        <v>0</v>
      </c>
      <c r="I145" s="67">
        <v>8</v>
      </c>
      <c r="J145" s="98">
        <v>8</v>
      </c>
      <c r="K145" s="98">
        <v>8</v>
      </c>
      <c r="L145" s="67">
        <v>6</v>
      </c>
      <c r="M145" s="67">
        <v>6</v>
      </c>
    </row>
    <row r="146" spans="1:13" ht="33" customHeight="1" x14ac:dyDescent="0.25">
      <c r="A146" s="67">
        <v>5</v>
      </c>
      <c r="B146" s="177" t="s">
        <v>161</v>
      </c>
      <c r="C146" s="178"/>
      <c r="D146" s="178"/>
      <c r="E146" s="178"/>
      <c r="F146" s="179"/>
      <c r="G146" s="67" t="s">
        <v>159</v>
      </c>
      <c r="H146" s="67">
        <v>0</v>
      </c>
      <c r="I146" s="75">
        <v>10</v>
      </c>
      <c r="J146" s="76">
        <v>10</v>
      </c>
      <c r="K146" s="75">
        <v>10</v>
      </c>
      <c r="L146" s="75">
        <v>10</v>
      </c>
      <c r="M146" s="75">
        <v>10</v>
      </c>
    </row>
    <row r="147" spans="1:13" ht="22.5" customHeight="1" x14ac:dyDescent="0.25">
      <c r="A147" s="67">
        <v>6</v>
      </c>
      <c r="B147" s="134" t="s">
        <v>162</v>
      </c>
      <c r="C147" s="135"/>
      <c r="D147" s="135"/>
      <c r="E147" s="135"/>
      <c r="F147" s="136"/>
      <c r="G147" s="67" t="s">
        <v>159</v>
      </c>
      <c r="H147" s="67">
        <v>0</v>
      </c>
      <c r="I147" s="67">
        <v>33</v>
      </c>
      <c r="J147" s="68">
        <v>33</v>
      </c>
      <c r="K147" s="67">
        <v>33</v>
      </c>
      <c r="L147" s="67">
        <v>33</v>
      </c>
      <c r="M147" s="67">
        <v>33</v>
      </c>
    </row>
    <row r="148" spans="1:13" ht="21" customHeight="1" x14ac:dyDescent="0.25">
      <c r="A148" s="67">
        <v>7</v>
      </c>
      <c r="B148" s="134" t="s">
        <v>267</v>
      </c>
      <c r="C148" s="135"/>
      <c r="D148" s="135"/>
      <c r="E148" s="135"/>
      <c r="F148" s="136"/>
      <c r="G148" s="67" t="s">
        <v>159</v>
      </c>
      <c r="H148" s="67">
        <v>0</v>
      </c>
      <c r="I148" s="67">
        <v>4500</v>
      </c>
      <c r="J148" s="68">
        <v>4500</v>
      </c>
      <c r="K148" s="67">
        <v>4500</v>
      </c>
      <c r="L148" s="67">
        <v>4500</v>
      </c>
      <c r="M148" s="67">
        <v>4000</v>
      </c>
    </row>
    <row r="149" spans="1:13" ht="20.25" customHeight="1" x14ac:dyDescent="0.25">
      <c r="A149" s="43">
        <v>8</v>
      </c>
      <c r="B149" s="134" t="s">
        <v>163</v>
      </c>
      <c r="C149" s="135"/>
      <c r="D149" s="135"/>
      <c r="E149" s="135"/>
      <c r="F149" s="136"/>
      <c r="G149" s="67" t="s">
        <v>159</v>
      </c>
      <c r="H149" s="67">
        <v>0</v>
      </c>
      <c r="I149" s="67">
        <v>800</v>
      </c>
      <c r="J149" s="68">
        <v>800</v>
      </c>
      <c r="K149" s="67">
        <v>800</v>
      </c>
      <c r="L149" s="67">
        <v>800</v>
      </c>
      <c r="M149" s="67">
        <v>800</v>
      </c>
    </row>
    <row r="150" spans="1:13" ht="21.75" customHeight="1" x14ac:dyDescent="0.25">
      <c r="A150" s="43">
        <v>9</v>
      </c>
      <c r="B150" s="134" t="s">
        <v>164</v>
      </c>
      <c r="C150" s="135"/>
      <c r="D150" s="135"/>
      <c r="E150" s="135"/>
      <c r="F150" s="136"/>
      <c r="G150" s="67" t="s">
        <v>159</v>
      </c>
      <c r="H150" s="67">
        <v>0</v>
      </c>
      <c r="I150" s="67">
        <v>48</v>
      </c>
      <c r="J150" s="68">
        <v>48</v>
      </c>
      <c r="K150" s="67">
        <v>48</v>
      </c>
      <c r="L150" s="67">
        <v>48</v>
      </c>
      <c r="M150" s="67">
        <v>48</v>
      </c>
    </row>
    <row r="151" spans="1:13" ht="20.25" customHeight="1" x14ac:dyDescent="0.25">
      <c r="A151" s="67">
        <v>10</v>
      </c>
      <c r="B151" s="134" t="s">
        <v>166</v>
      </c>
      <c r="C151" s="135"/>
      <c r="D151" s="135"/>
      <c r="E151" s="135"/>
      <c r="F151" s="136"/>
      <c r="G151" s="67" t="s">
        <v>159</v>
      </c>
      <c r="H151" s="67">
        <v>0</v>
      </c>
      <c r="I151" s="67">
        <v>6200</v>
      </c>
      <c r="J151" s="67">
        <v>6200</v>
      </c>
      <c r="K151" s="67">
        <v>6200</v>
      </c>
      <c r="L151" s="67">
        <v>6200</v>
      </c>
      <c r="M151" s="67">
        <v>6200</v>
      </c>
    </row>
    <row r="152" spans="1:13" ht="33" hidden="1" customHeight="1" x14ac:dyDescent="0.25">
      <c r="A152" s="67">
        <v>11</v>
      </c>
      <c r="B152" s="140" t="s">
        <v>167</v>
      </c>
      <c r="C152" s="141"/>
      <c r="D152" s="141"/>
      <c r="E152" s="141"/>
      <c r="F152" s="142"/>
      <c r="G152" s="67" t="s">
        <v>159</v>
      </c>
      <c r="H152" s="67">
        <v>0</v>
      </c>
      <c r="I152" s="67">
        <v>70</v>
      </c>
      <c r="J152" s="68">
        <v>70</v>
      </c>
      <c r="K152" s="67">
        <v>70</v>
      </c>
      <c r="L152" s="67">
        <v>70</v>
      </c>
      <c r="M152" s="67">
        <v>70</v>
      </c>
    </row>
    <row r="153" spans="1:13" ht="34.5" customHeight="1" x14ac:dyDescent="0.25">
      <c r="A153" s="67">
        <v>11</v>
      </c>
      <c r="B153" s="140" t="s">
        <v>168</v>
      </c>
      <c r="C153" s="141"/>
      <c r="D153" s="141"/>
      <c r="E153" s="141"/>
      <c r="F153" s="142"/>
      <c r="G153" s="67" t="s">
        <v>159</v>
      </c>
      <c r="H153" s="67">
        <v>0</v>
      </c>
      <c r="I153" s="67">
        <v>114</v>
      </c>
      <c r="J153" s="68">
        <v>114</v>
      </c>
      <c r="K153" s="67">
        <v>114</v>
      </c>
      <c r="L153" s="67">
        <v>114</v>
      </c>
      <c r="M153" s="67">
        <v>114</v>
      </c>
    </row>
    <row r="154" spans="1:13" ht="34.5" customHeight="1" x14ac:dyDescent="0.25">
      <c r="A154" s="67">
        <v>12</v>
      </c>
      <c r="B154" s="140" t="s">
        <v>169</v>
      </c>
      <c r="C154" s="141"/>
      <c r="D154" s="141"/>
      <c r="E154" s="141"/>
      <c r="F154" s="142"/>
      <c r="G154" s="67" t="s">
        <v>159</v>
      </c>
      <c r="H154" s="67">
        <v>0</v>
      </c>
      <c r="I154" s="67">
        <v>9</v>
      </c>
      <c r="J154" s="68">
        <v>9</v>
      </c>
      <c r="K154" s="67">
        <v>9</v>
      </c>
      <c r="L154" s="67">
        <v>9</v>
      </c>
      <c r="M154" s="67">
        <v>9</v>
      </c>
    </row>
    <row r="155" spans="1:13" ht="20.25" customHeight="1" x14ac:dyDescent="0.25">
      <c r="A155" s="67">
        <v>13</v>
      </c>
      <c r="B155" s="134" t="s">
        <v>170</v>
      </c>
      <c r="C155" s="135"/>
      <c r="D155" s="135"/>
      <c r="E155" s="135"/>
      <c r="F155" s="136"/>
      <c r="G155" s="67" t="s">
        <v>159</v>
      </c>
      <c r="H155" s="67">
        <v>0</v>
      </c>
      <c r="I155" s="67">
        <v>20</v>
      </c>
      <c r="J155" s="68">
        <v>11</v>
      </c>
      <c r="K155" s="67">
        <v>4</v>
      </c>
      <c r="L155" s="67">
        <v>0</v>
      </c>
      <c r="M155" s="67">
        <v>0</v>
      </c>
    </row>
    <row r="156" spans="1:13" ht="19.5" customHeight="1" x14ac:dyDescent="0.25">
      <c r="A156" s="67">
        <v>14</v>
      </c>
      <c r="B156" s="134" t="s">
        <v>171</v>
      </c>
      <c r="C156" s="135"/>
      <c r="D156" s="135"/>
      <c r="E156" s="135"/>
      <c r="F156" s="136"/>
      <c r="G156" s="67" t="s">
        <v>159</v>
      </c>
      <c r="H156" s="67">
        <v>0</v>
      </c>
      <c r="I156" s="67">
        <v>1800</v>
      </c>
      <c r="J156" s="68">
        <v>1800</v>
      </c>
      <c r="K156" s="67">
        <v>1800</v>
      </c>
      <c r="L156" s="67">
        <v>1800</v>
      </c>
      <c r="M156" s="67">
        <v>1800</v>
      </c>
    </row>
    <row r="157" spans="1:13" ht="33" customHeight="1" x14ac:dyDescent="0.25">
      <c r="A157" s="67">
        <v>15</v>
      </c>
      <c r="B157" s="140" t="s">
        <v>173</v>
      </c>
      <c r="C157" s="141"/>
      <c r="D157" s="141"/>
      <c r="E157" s="141"/>
      <c r="F157" s="142"/>
      <c r="G157" s="67" t="s">
        <v>159</v>
      </c>
      <c r="H157" s="67">
        <v>0</v>
      </c>
      <c r="I157" s="67">
        <v>42</v>
      </c>
      <c r="J157" s="68">
        <v>42</v>
      </c>
      <c r="K157" s="67">
        <v>42</v>
      </c>
      <c r="L157" s="67">
        <v>42</v>
      </c>
      <c r="M157" s="67">
        <v>42</v>
      </c>
    </row>
    <row r="158" spans="1:13" ht="40.5" customHeight="1" x14ac:dyDescent="0.25">
      <c r="A158" s="67">
        <v>16</v>
      </c>
      <c r="B158" s="140" t="s">
        <v>174</v>
      </c>
      <c r="C158" s="141"/>
      <c r="D158" s="141"/>
      <c r="E158" s="141"/>
      <c r="F158" s="142"/>
      <c r="G158" s="67" t="s">
        <v>159</v>
      </c>
      <c r="H158" s="67">
        <v>0</v>
      </c>
      <c r="I158" s="67">
        <v>23</v>
      </c>
      <c r="J158" s="68">
        <v>20</v>
      </c>
      <c r="K158" s="67">
        <v>22</v>
      </c>
      <c r="L158" s="67">
        <v>20</v>
      </c>
      <c r="M158" s="67">
        <v>20</v>
      </c>
    </row>
    <row r="159" spans="1:13" ht="38.25" customHeight="1" x14ac:dyDescent="0.25">
      <c r="A159" s="67">
        <v>17</v>
      </c>
      <c r="B159" s="140" t="s">
        <v>175</v>
      </c>
      <c r="C159" s="141"/>
      <c r="D159" s="141"/>
      <c r="E159" s="141"/>
      <c r="F159" s="142"/>
      <c r="G159" s="67" t="s">
        <v>159</v>
      </c>
      <c r="H159" s="67">
        <v>0</v>
      </c>
      <c r="I159" s="67">
        <v>6</v>
      </c>
      <c r="J159" s="68">
        <v>7</v>
      </c>
      <c r="K159" s="67">
        <v>8</v>
      </c>
      <c r="L159" s="67">
        <v>8</v>
      </c>
      <c r="M159" s="67">
        <v>8</v>
      </c>
    </row>
    <row r="160" spans="1:13" ht="53.25" customHeight="1" x14ac:dyDescent="0.25">
      <c r="A160" s="67">
        <v>18</v>
      </c>
      <c r="B160" s="140" t="s">
        <v>176</v>
      </c>
      <c r="C160" s="141"/>
      <c r="D160" s="141"/>
      <c r="E160" s="141"/>
      <c r="F160" s="142"/>
      <c r="G160" s="67" t="s">
        <v>159</v>
      </c>
      <c r="H160" s="67">
        <v>0</v>
      </c>
      <c r="I160" s="67">
        <v>18</v>
      </c>
      <c r="J160" s="68">
        <v>5</v>
      </c>
      <c r="K160" s="67">
        <v>4</v>
      </c>
      <c r="L160" s="67">
        <v>3</v>
      </c>
      <c r="M160" s="67">
        <v>3</v>
      </c>
    </row>
    <row r="161" spans="1:13" ht="20.25" customHeight="1" x14ac:dyDescent="0.25">
      <c r="A161" s="137" t="s">
        <v>177</v>
      </c>
      <c r="B161" s="138"/>
      <c r="C161" s="138"/>
      <c r="D161" s="138"/>
      <c r="E161" s="138"/>
      <c r="F161" s="138"/>
      <c r="G161" s="138"/>
      <c r="H161" s="138"/>
      <c r="I161" s="138"/>
      <c r="J161" s="138"/>
      <c r="K161" s="138"/>
      <c r="L161" s="138"/>
      <c r="M161" s="139"/>
    </row>
    <row r="162" spans="1:13" ht="57" customHeight="1" x14ac:dyDescent="0.25">
      <c r="A162" s="67">
        <v>1</v>
      </c>
      <c r="B162" s="140" t="s">
        <v>178</v>
      </c>
      <c r="C162" s="141"/>
      <c r="D162" s="141"/>
      <c r="E162" s="141"/>
      <c r="F162" s="142"/>
      <c r="G162" s="67" t="s">
        <v>179</v>
      </c>
      <c r="H162" s="67">
        <v>100</v>
      </c>
      <c r="I162" s="67">
        <v>100</v>
      </c>
      <c r="J162" s="68">
        <v>100</v>
      </c>
      <c r="K162" s="67">
        <v>100</v>
      </c>
      <c r="L162" s="67">
        <v>100</v>
      </c>
      <c r="M162" s="67">
        <v>100</v>
      </c>
    </row>
    <row r="163" spans="1:13" ht="15.75" x14ac:dyDescent="0.25">
      <c r="A163" s="137" t="s">
        <v>180</v>
      </c>
      <c r="B163" s="138"/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9"/>
    </row>
    <row r="164" spans="1:13" ht="25.5" customHeight="1" x14ac:dyDescent="0.25">
      <c r="A164" s="43">
        <v>1</v>
      </c>
      <c r="B164" s="134" t="s">
        <v>135</v>
      </c>
      <c r="C164" s="135"/>
      <c r="D164" s="135"/>
      <c r="E164" s="135"/>
      <c r="F164" s="136"/>
      <c r="G164" s="67" t="s">
        <v>179</v>
      </c>
      <c r="H164" s="67">
        <v>0</v>
      </c>
      <c r="I164" s="67">
        <v>100</v>
      </c>
      <c r="J164" s="68">
        <v>100</v>
      </c>
      <c r="K164" s="67">
        <v>100</v>
      </c>
      <c r="L164" s="67">
        <v>100</v>
      </c>
      <c r="M164" s="67">
        <v>100</v>
      </c>
    </row>
    <row r="165" spans="1:13" ht="49.5" customHeight="1" x14ac:dyDescent="0.25">
      <c r="A165" s="67">
        <v>2</v>
      </c>
      <c r="B165" s="140" t="s">
        <v>181</v>
      </c>
      <c r="C165" s="141"/>
      <c r="D165" s="141"/>
      <c r="E165" s="141"/>
      <c r="F165" s="142"/>
      <c r="G165" s="67" t="s">
        <v>179</v>
      </c>
      <c r="H165" s="67">
        <v>0</v>
      </c>
      <c r="I165" s="67">
        <v>0</v>
      </c>
      <c r="J165" s="68">
        <v>100</v>
      </c>
      <c r="K165" s="67">
        <v>100</v>
      </c>
      <c r="L165" s="67">
        <v>100</v>
      </c>
      <c r="M165" s="67">
        <v>100</v>
      </c>
    </row>
    <row r="166" spans="1:13" ht="34.5" customHeight="1" x14ac:dyDescent="0.25">
      <c r="A166" s="38">
        <v>3</v>
      </c>
      <c r="B166" s="140" t="s">
        <v>269</v>
      </c>
      <c r="C166" s="141"/>
      <c r="D166" s="141"/>
      <c r="E166" s="141"/>
      <c r="F166" s="142"/>
      <c r="G166" s="38" t="s">
        <v>179</v>
      </c>
      <c r="H166" s="38">
        <v>0</v>
      </c>
      <c r="I166" s="38">
        <v>0</v>
      </c>
      <c r="J166" s="44">
        <v>0</v>
      </c>
      <c r="K166" s="38">
        <v>100</v>
      </c>
      <c r="L166" s="38">
        <v>100</v>
      </c>
      <c r="M166" s="38">
        <v>0</v>
      </c>
    </row>
    <row r="167" spans="1:13" ht="55.5" customHeight="1" x14ac:dyDescent="0.25">
      <c r="A167" s="38">
        <v>4</v>
      </c>
      <c r="B167" s="140" t="s">
        <v>182</v>
      </c>
      <c r="C167" s="141"/>
      <c r="D167" s="141"/>
      <c r="E167" s="141"/>
      <c r="F167" s="142"/>
      <c r="G167" s="38" t="s">
        <v>179</v>
      </c>
      <c r="H167" s="38">
        <v>0</v>
      </c>
      <c r="I167" s="38">
        <v>100</v>
      </c>
      <c r="J167" s="44">
        <v>100</v>
      </c>
      <c r="K167" s="38">
        <v>100</v>
      </c>
      <c r="L167" s="38">
        <v>100</v>
      </c>
      <c r="M167" s="38">
        <v>100</v>
      </c>
    </row>
    <row r="168" spans="1:13" ht="37.5" customHeight="1" x14ac:dyDescent="0.25">
      <c r="A168" s="38">
        <v>5</v>
      </c>
      <c r="B168" s="140" t="s">
        <v>183</v>
      </c>
      <c r="C168" s="141"/>
      <c r="D168" s="141"/>
      <c r="E168" s="141"/>
      <c r="F168" s="142"/>
      <c r="G168" s="38" t="s">
        <v>179</v>
      </c>
      <c r="H168" s="38">
        <v>0</v>
      </c>
      <c r="I168" s="38">
        <v>20</v>
      </c>
      <c r="J168" s="44">
        <v>20</v>
      </c>
      <c r="K168" s="38">
        <v>20</v>
      </c>
      <c r="L168" s="38">
        <v>20</v>
      </c>
      <c r="M168" s="38">
        <v>20</v>
      </c>
    </row>
    <row r="169" spans="1:13" ht="37.5" customHeight="1" x14ac:dyDescent="0.25">
      <c r="A169" s="38">
        <v>6</v>
      </c>
      <c r="B169" s="140" t="s">
        <v>184</v>
      </c>
      <c r="C169" s="141"/>
      <c r="D169" s="141"/>
      <c r="E169" s="141"/>
      <c r="F169" s="142"/>
      <c r="G169" s="38" t="s">
        <v>179</v>
      </c>
      <c r="H169" s="38">
        <v>0</v>
      </c>
      <c r="I169" s="38">
        <v>100</v>
      </c>
      <c r="J169" s="44">
        <v>100</v>
      </c>
      <c r="K169" s="38">
        <v>0</v>
      </c>
      <c r="L169" s="38">
        <v>0</v>
      </c>
      <c r="M169" s="38">
        <v>0</v>
      </c>
    </row>
    <row r="170" spans="1:13" ht="34.5" customHeight="1" x14ac:dyDescent="0.25">
      <c r="A170" s="38">
        <v>7</v>
      </c>
      <c r="B170" s="140" t="s">
        <v>185</v>
      </c>
      <c r="C170" s="141"/>
      <c r="D170" s="141"/>
      <c r="E170" s="141"/>
      <c r="F170" s="142"/>
      <c r="G170" s="38" t="s">
        <v>179</v>
      </c>
      <c r="H170" s="38">
        <v>0</v>
      </c>
      <c r="I170" s="38">
        <v>100</v>
      </c>
      <c r="J170" s="44">
        <v>100</v>
      </c>
      <c r="K170" s="38">
        <v>100</v>
      </c>
      <c r="L170" s="38">
        <v>100</v>
      </c>
      <c r="M170" s="38">
        <v>100</v>
      </c>
    </row>
    <row r="171" spans="1:13" ht="36" customHeight="1" x14ac:dyDescent="0.25">
      <c r="A171" s="38">
        <v>8</v>
      </c>
      <c r="B171" s="140" t="s">
        <v>186</v>
      </c>
      <c r="C171" s="141"/>
      <c r="D171" s="141"/>
      <c r="E171" s="141"/>
      <c r="F171" s="142"/>
      <c r="G171" s="38" t="s">
        <v>179</v>
      </c>
      <c r="H171" s="38">
        <v>0</v>
      </c>
      <c r="I171" s="38">
        <v>100</v>
      </c>
      <c r="J171" s="44">
        <v>100</v>
      </c>
      <c r="K171" s="38">
        <v>100</v>
      </c>
      <c r="L171" s="38">
        <v>100</v>
      </c>
      <c r="M171" s="38">
        <v>100</v>
      </c>
    </row>
    <row r="172" spans="1:13" ht="41.25" customHeight="1" x14ac:dyDescent="0.25">
      <c r="A172" s="38">
        <v>9</v>
      </c>
      <c r="B172" s="140" t="s">
        <v>187</v>
      </c>
      <c r="C172" s="141"/>
      <c r="D172" s="141"/>
      <c r="E172" s="141"/>
      <c r="F172" s="142"/>
      <c r="G172" s="38" t="s">
        <v>179</v>
      </c>
      <c r="H172" s="38">
        <v>0</v>
      </c>
      <c r="I172" s="38">
        <v>100</v>
      </c>
      <c r="J172" s="44">
        <v>100</v>
      </c>
      <c r="K172" s="38">
        <v>100</v>
      </c>
      <c r="L172" s="38">
        <v>100</v>
      </c>
      <c r="M172" s="38">
        <v>100</v>
      </c>
    </row>
    <row r="173" spans="1:13" ht="21.75" customHeight="1" x14ac:dyDescent="0.25">
      <c r="A173" s="38">
        <v>10</v>
      </c>
      <c r="B173" s="134" t="s">
        <v>188</v>
      </c>
      <c r="C173" s="135"/>
      <c r="D173" s="135"/>
      <c r="E173" s="135"/>
      <c r="F173" s="136"/>
      <c r="G173" s="38" t="s">
        <v>189</v>
      </c>
      <c r="H173" s="38">
        <v>0</v>
      </c>
      <c r="I173" s="38">
        <v>170</v>
      </c>
      <c r="J173" s="82">
        <v>170</v>
      </c>
      <c r="K173" s="82">
        <v>170</v>
      </c>
      <c r="L173" s="82">
        <v>170</v>
      </c>
      <c r="M173" s="82">
        <v>170</v>
      </c>
    </row>
    <row r="174" spans="1:13" ht="27" hidden="1" customHeight="1" x14ac:dyDescent="0.25">
      <c r="A174" s="38">
        <v>11</v>
      </c>
      <c r="B174" s="134" t="s">
        <v>190</v>
      </c>
      <c r="C174" s="135"/>
      <c r="D174" s="135"/>
      <c r="E174" s="135"/>
      <c r="F174" s="136"/>
      <c r="G174" s="38" t="s">
        <v>189</v>
      </c>
      <c r="H174" s="38">
        <v>0</v>
      </c>
      <c r="I174" s="38">
        <v>14</v>
      </c>
      <c r="J174" s="44">
        <v>14</v>
      </c>
      <c r="K174" s="38">
        <v>14</v>
      </c>
      <c r="L174" s="38">
        <v>14</v>
      </c>
      <c r="M174" s="38">
        <v>14</v>
      </c>
    </row>
    <row r="175" spans="1:13" ht="78.75" customHeight="1" x14ac:dyDescent="0.25">
      <c r="A175" s="38">
        <v>11</v>
      </c>
      <c r="B175" s="140" t="s">
        <v>191</v>
      </c>
      <c r="C175" s="141"/>
      <c r="D175" s="141"/>
      <c r="E175" s="141"/>
      <c r="F175" s="142"/>
      <c r="G175" s="38" t="s">
        <v>179</v>
      </c>
      <c r="H175" s="38">
        <v>0</v>
      </c>
      <c r="I175" s="38">
        <v>100</v>
      </c>
      <c r="J175" s="44">
        <v>100</v>
      </c>
      <c r="K175" s="38">
        <v>100</v>
      </c>
      <c r="L175" s="38">
        <v>100</v>
      </c>
      <c r="M175" s="38">
        <v>100</v>
      </c>
    </row>
    <row r="176" spans="1:13" ht="36.75" customHeight="1" x14ac:dyDescent="0.25">
      <c r="A176" s="38">
        <v>12</v>
      </c>
      <c r="B176" s="140" t="s">
        <v>192</v>
      </c>
      <c r="C176" s="141"/>
      <c r="D176" s="141"/>
      <c r="E176" s="141"/>
      <c r="F176" s="142"/>
      <c r="G176" s="38" t="s">
        <v>179</v>
      </c>
      <c r="H176" s="38">
        <v>0</v>
      </c>
      <c r="I176" s="38">
        <v>20</v>
      </c>
      <c r="J176" s="44">
        <v>20</v>
      </c>
      <c r="K176" s="38">
        <v>20</v>
      </c>
      <c r="L176" s="38">
        <v>20</v>
      </c>
      <c r="M176" s="38">
        <v>20</v>
      </c>
    </row>
    <row r="177" spans="1:13" ht="34.5" customHeight="1" x14ac:dyDescent="0.25">
      <c r="A177" s="38">
        <v>13</v>
      </c>
      <c r="B177" s="140" t="s">
        <v>194</v>
      </c>
      <c r="C177" s="141"/>
      <c r="D177" s="141"/>
      <c r="E177" s="141"/>
      <c r="F177" s="142"/>
      <c r="G177" s="38" t="s">
        <v>179</v>
      </c>
      <c r="H177" s="38">
        <v>0</v>
      </c>
      <c r="I177" s="38">
        <v>60</v>
      </c>
      <c r="J177" s="44">
        <v>20</v>
      </c>
      <c r="K177" s="38">
        <v>20</v>
      </c>
      <c r="L177" s="38">
        <v>0</v>
      </c>
      <c r="M177" s="38">
        <v>0</v>
      </c>
    </row>
    <row r="178" spans="1:13" ht="57" customHeight="1" x14ac:dyDescent="0.25">
      <c r="A178" s="38">
        <v>14</v>
      </c>
      <c r="B178" s="140" t="s">
        <v>193</v>
      </c>
      <c r="C178" s="141"/>
      <c r="D178" s="141"/>
      <c r="E178" s="141"/>
      <c r="F178" s="142"/>
      <c r="G178" s="38" t="s">
        <v>179</v>
      </c>
      <c r="H178" s="38">
        <v>0</v>
      </c>
      <c r="I178" s="38">
        <v>100</v>
      </c>
      <c r="J178" s="44">
        <v>100</v>
      </c>
      <c r="K178" s="38">
        <v>100</v>
      </c>
      <c r="L178" s="38">
        <v>100</v>
      </c>
      <c r="M178" s="38">
        <v>100</v>
      </c>
    </row>
    <row r="179" spans="1:13" ht="39" customHeight="1" x14ac:dyDescent="0.25">
      <c r="A179" s="38">
        <v>15</v>
      </c>
      <c r="B179" s="140" t="s">
        <v>195</v>
      </c>
      <c r="C179" s="141"/>
      <c r="D179" s="141"/>
      <c r="E179" s="141"/>
      <c r="F179" s="142"/>
      <c r="G179" s="38" t="s">
        <v>179</v>
      </c>
      <c r="H179" s="38">
        <v>0</v>
      </c>
      <c r="I179" s="38">
        <v>50</v>
      </c>
      <c r="J179" s="44">
        <v>60</v>
      </c>
      <c r="K179" s="38">
        <v>70</v>
      </c>
      <c r="L179" s="38">
        <v>78</v>
      </c>
      <c r="M179" s="38">
        <v>100</v>
      </c>
    </row>
    <row r="180" spans="1:13" ht="40.5" customHeight="1" x14ac:dyDescent="0.25">
      <c r="A180" s="43">
        <v>16</v>
      </c>
      <c r="B180" s="140" t="s">
        <v>268</v>
      </c>
      <c r="C180" s="141"/>
      <c r="D180" s="141"/>
      <c r="E180" s="141"/>
      <c r="F180" s="142"/>
      <c r="G180" s="38" t="s">
        <v>179</v>
      </c>
      <c r="H180" s="38">
        <v>0</v>
      </c>
      <c r="I180" s="38">
        <v>40</v>
      </c>
      <c r="J180" s="44">
        <v>50</v>
      </c>
      <c r="K180" s="38">
        <v>52</v>
      </c>
      <c r="L180" s="38">
        <v>57</v>
      </c>
      <c r="M180" s="38">
        <v>60</v>
      </c>
    </row>
    <row r="181" spans="1:13" ht="53.25" customHeight="1" x14ac:dyDescent="0.25">
      <c r="A181" s="38">
        <v>17</v>
      </c>
      <c r="B181" s="140" t="s">
        <v>196</v>
      </c>
      <c r="C181" s="141"/>
      <c r="D181" s="141"/>
      <c r="E181" s="141"/>
      <c r="F181" s="142"/>
      <c r="G181" s="38" t="s">
        <v>179</v>
      </c>
      <c r="H181" s="38">
        <v>0</v>
      </c>
      <c r="I181" s="38">
        <v>100</v>
      </c>
      <c r="J181" s="44">
        <v>100</v>
      </c>
      <c r="K181" s="38">
        <v>100</v>
      </c>
      <c r="L181" s="38">
        <v>100</v>
      </c>
      <c r="M181" s="38">
        <v>100</v>
      </c>
    </row>
    <row r="182" spans="1:13" ht="39.75" customHeight="1" x14ac:dyDescent="0.25">
      <c r="A182" s="38">
        <v>18</v>
      </c>
      <c r="B182" s="140" t="s">
        <v>197</v>
      </c>
      <c r="C182" s="141"/>
      <c r="D182" s="141"/>
      <c r="E182" s="141"/>
      <c r="F182" s="142"/>
      <c r="G182" s="38" t="s">
        <v>179</v>
      </c>
      <c r="H182" s="38">
        <v>0</v>
      </c>
      <c r="I182" s="38">
        <v>70</v>
      </c>
      <c r="J182" s="44">
        <v>82</v>
      </c>
      <c r="K182" s="38">
        <v>85</v>
      </c>
      <c r="L182" s="38">
        <v>100</v>
      </c>
      <c r="M182" s="38">
        <v>100</v>
      </c>
    </row>
    <row r="185" spans="1:13" ht="57" customHeight="1" x14ac:dyDescent="0.25">
      <c r="A185" s="101" t="s">
        <v>283</v>
      </c>
      <c r="B185" s="101"/>
      <c r="C185" s="101"/>
      <c r="D185" s="101"/>
      <c r="E185" s="101"/>
      <c r="F185" s="101"/>
      <c r="G185" s="101"/>
      <c r="H185" s="101"/>
      <c r="I185" s="101"/>
      <c r="J185" s="101"/>
      <c r="K185" s="101"/>
      <c r="L185" s="101"/>
      <c r="M185" s="101"/>
    </row>
    <row r="186" spans="1:13" ht="15.75" x14ac:dyDescent="0.25">
      <c r="A186" s="52"/>
      <c r="B186"/>
      <c r="C186"/>
      <c r="D186"/>
      <c r="E186"/>
      <c r="F186"/>
      <c r="G186"/>
      <c r="H186"/>
      <c r="I186"/>
      <c r="J186"/>
      <c r="K186"/>
      <c r="L186"/>
      <c r="M186"/>
    </row>
    <row r="187" spans="1:13" ht="15.75" x14ac:dyDescent="0.25">
      <c r="A187" s="52"/>
      <c r="B187"/>
      <c r="C187"/>
      <c r="D187"/>
      <c r="E187"/>
      <c r="F187"/>
      <c r="G187"/>
      <c r="H187"/>
      <c r="I187"/>
      <c r="J187"/>
      <c r="K187"/>
      <c r="L187"/>
      <c r="M187"/>
    </row>
    <row r="188" spans="1:13" ht="18.75" x14ac:dyDescent="0.25">
      <c r="A188" s="51" t="s">
        <v>199</v>
      </c>
      <c r="B188"/>
      <c r="C188"/>
      <c r="D188"/>
      <c r="E188"/>
      <c r="F188"/>
      <c r="G188"/>
      <c r="H188"/>
      <c r="I188"/>
      <c r="J188"/>
      <c r="K188"/>
      <c r="L188"/>
      <c r="M188"/>
    </row>
    <row r="189" spans="1:13" ht="18.75" x14ac:dyDescent="0.25">
      <c r="A189" s="51" t="s">
        <v>200</v>
      </c>
      <c r="B189"/>
      <c r="C189"/>
      <c r="D189"/>
      <c r="E189"/>
      <c r="F189"/>
      <c r="G189"/>
      <c r="H189"/>
      <c r="I189"/>
      <c r="J189"/>
      <c r="K189" s="51" t="s">
        <v>201</v>
      </c>
      <c r="L189"/>
      <c r="M189" s="51"/>
    </row>
    <row r="190" spans="1:13" x14ac:dyDescent="0.25">
      <c r="I190" s="6" t="s">
        <v>203</v>
      </c>
      <c r="J190" s="6"/>
      <c r="K190" s="6"/>
      <c r="L190" s="6"/>
      <c r="M190" s="7"/>
    </row>
    <row r="191" spans="1:13" ht="60.75" customHeight="1" x14ac:dyDescent="0.25">
      <c r="I191" s="143" t="s">
        <v>292</v>
      </c>
      <c r="J191" s="143"/>
      <c r="K191" s="143"/>
      <c r="L191" s="143"/>
      <c r="M191" s="143"/>
    </row>
    <row r="192" spans="1:13" x14ac:dyDescent="0.25">
      <c r="I192" s="6" t="s">
        <v>325</v>
      </c>
      <c r="J192" s="6"/>
      <c r="K192" s="6"/>
      <c r="L192" s="6"/>
      <c r="M192" s="7"/>
    </row>
    <row r="195" spans="1:13" ht="18.75" x14ac:dyDescent="0.3">
      <c r="A195" s="174" t="s">
        <v>202</v>
      </c>
      <c r="B195" s="174"/>
      <c r="C195" s="174"/>
      <c r="D195" s="174"/>
      <c r="E195" s="174"/>
      <c r="F195" s="174"/>
      <c r="G195" s="174"/>
      <c r="H195" s="174"/>
      <c r="I195" s="174"/>
      <c r="J195" s="174"/>
      <c r="K195" s="174"/>
      <c r="L195" s="174"/>
      <c r="M195" s="174"/>
    </row>
    <row r="196" spans="1:13" ht="15.75" x14ac:dyDescent="0.25">
      <c r="I196" s="6"/>
      <c r="J196" s="95" t="s">
        <v>136</v>
      </c>
      <c r="K196" s="6"/>
    </row>
    <row r="197" spans="1:13" ht="54" customHeight="1" x14ac:dyDescent="0.25">
      <c r="A197" s="185" t="s">
        <v>287</v>
      </c>
      <c r="B197" s="185"/>
      <c r="C197" s="185"/>
      <c r="D197" s="184" t="s">
        <v>288</v>
      </c>
      <c r="E197" s="184"/>
      <c r="F197" s="184"/>
      <c r="G197" s="184"/>
      <c r="H197" s="184"/>
      <c r="I197" s="185" t="s">
        <v>289</v>
      </c>
      <c r="J197" s="185"/>
      <c r="K197" s="185"/>
    </row>
    <row r="198" spans="1:13" ht="15.75" x14ac:dyDescent="0.25">
      <c r="A198" s="185"/>
      <c r="B198" s="185"/>
      <c r="C198" s="185"/>
      <c r="D198" s="180" t="s">
        <v>204</v>
      </c>
      <c r="E198" s="182"/>
      <c r="F198" s="54" t="s">
        <v>205</v>
      </c>
      <c r="G198" s="54" t="s">
        <v>206</v>
      </c>
      <c r="H198" s="54" t="s">
        <v>207</v>
      </c>
      <c r="I198" s="185"/>
      <c r="J198" s="185"/>
      <c r="K198" s="185"/>
    </row>
    <row r="199" spans="1:13" ht="15.75" x14ac:dyDescent="0.25">
      <c r="A199" s="185"/>
      <c r="B199" s="185"/>
      <c r="C199" s="185"/>
      <c r="D199" s="54">
        <v>2021</v>
      </c>
      <c r="E199" s="54">
        <v>2022</v>
      </c>
      <c r="F199" s="54">
        <v>2023</v>
      </c>
      <c r="G199" s="54">
        <v>2024</v>
      </c>
      <c r="H199" s="54">
        <v>2025</v>
      </c>
      <c r="I199" s="185"/>
      <c r="J199" s="185"/>
      <c r="K199" s="185"/>
    </row>
    <row r="200" spans="1:13" ht="40.5" customHeight="1" x14ac:dyDescent="0.25">
      <c r="A200" s="186" t="s">
        <v>208</v>
      </c>
      <c r="B200" s="183"/>
      <c r="C200" s="183"/>
      <c r="D200" s="70">
        <f>D201+D202+D203+D205</f>
        <v>422942.1</v>
      </c>
      <c r="E200" s="70">
        <f t="shared" ref="E200:H200" si="23">E201+E202+E203+E205</f>
        <v>229486</v>
      </c>
      <c r="F200" s="70">
        <f t="shared" si="23"/>
        <v>166556</v>
      </c>
      <c r="G200" s="70">
        <f t="shared" si="23"/>
        <v>90741</v>
      </c>
      <c r="H200" s="70">
        <f t="shared" si="23"/>
        <v>63191</v>
      </c>
      <c r="I200" s="183">
        <f>D200+E200+F200+G200+H200</f>
        <v>972916.1</v>
      </c>
      <c r="J200" s="183"/>
      <c r="K200" s="183"/>
    </row>
    <row r="201" spans="1:13" ht="15.75" x14ac:dyDescent="0.25">
      <c r="A201" s="183" t="s">
        <v>209</v>
      </c>
      <c r="B201" s="183"/>
      <c r="C201" s="183"/>
      <c r="D201" s="70">
        <f t="shared" ref="D201:H205" si="24">G116</f>
        <v>135469.70000000001</v>
      </c>
      <c r="E201" s="70">
        <f t="shared" si="24"/>
        <v>4970</v>
      </c>
      <c r="F201" s="70">
        <f t="shared" si="24"/>
        <v>1610</v>
      </c>
      <c r="G201" s="70">
        <f t="shared" si="24"/>
        <v>1750</v>
      </c>
      <c r="H201" s="70">
        <f t="shared" si="24"/>
        <v>1960</v>
      </c>
      <c r="I201" s="187">
        <f>D201+E201+F201+G201+H201</f>
        <v>145759.70000000001</v>
      </c>
      <c r="J201" s="187"/>
      <c r="K201" s="187"/>
    </row>
    <row r="202" spans="1:13" ht="15.75" x14ac:dyDescent="0.25">
      <c r="A202" s="183" t="s">
        <v>210</v>
      </c>
      <c r="B202" s="183"/>
      <c r="C202" s="183"/>
      <c r="D202" s="70">
        <f t="shared" si="24"/>
        <v>0</v>
      </c>
      <c r="E202" s="32">
        <f t="shared" si="24"/>
        <v>0</v>
      </c>
      <c r="F202" s="32">
        <f t="shared" si="24"/>
        <v>0</v>
      </c>
      <c r="G202" s="32">
        <f t="shared" si="24"/>
        <v>0</v>
      </c>
      <c r="H202" s="32">
        <f t="shared" si="24"/>
        <v>0</v>
      </c>
      <c r="I202" s="187">
        <f>D202+E202+F202+G202+H202</f>
        <v>0</v>
      </c>
      <c r="J202" s="183"/>
      <c r="K202" s="183"/>
    </row>
    <row r="203" spans="1:13" ht="33" customHeight="1" x14ac:dyDescent="0.25">
      <c r="A203" s="186" t="s">
        <v>316</v>
      </c>
      <c r="B203" s="186"/>
      <c r="C203" s="186"/>
      <c r="D203" s="70">
        <f t="shared" si="24"/>
        <v>89700.299999999974</v>
      </c>
      <c r="E203" s="70">
        <f t="shared" si="24"/>
        <v>62066</v>
      </c>
      <c r="F203" s="70">
        <f t="shared" si="24"/>
        <v>56126</v>
      </c>
      <c r="G203" s="70">
        <f t="shared" si="24"/>
        <v>80171</v>
      </c>
      <c r="H203" s="70">
        <f t="shared" si="24"/>
        <v>52431</v>
      </c>
      <c r="I203" s="187">
        <f>D203+E203+F203+G203+H203</f>
        <v>340494.3</v>
      </c>
      <c r="J203" s="183"/>
      <c r="K203" s="183"/>
    </row>
    <row r="204" spans="1:13" ht="15.75" x14ac:dyDescent="0.25">
      <c r="A204" s="168" t="s">
        <v>260</v>
      </c>
      <c r="B204" s="169"/>
      <c r="C204" s="170"/>
      <c r="D204" s="79">
        <f t="shared" si="24"/>
        <v>0</v>
      </c>
      <c r="E204" s="79">
        <f t="shared" si="24"/>
        <v>0</v>
      </c>
      <c r="F204" s="79">
        <f t="shared" si="24"/>
        <v>0</v>
      </c>
      <c r="G204" s="79">
        <f t="shared" si="24"/>
        <v>0</v>
      </c>
      <c r="H204" s="79">
        <f t="shared" si="24"/>
        <v>0</v>
      </c>
      <c r="I204" s="188">
        <f>D204+E204+F204+G204+H204</f>
        <v>0</v>
      </c>
      <c r="J204" s="188"/>
      <c r="K204" s="188"/>
    </row>
    <row r="205" spans="1:13" ht="15.75" x14ac:dyDescent="0.25">
      <c r="A205" s="124" t="s">
        <v>211</v>
      </c>
      <c r="B205" s="124"/>
      <c r="C205" s="124"/>
      <c r="D205" s="70">
        <f t="shared" si="24"/>
        <v>197772.1</v>
      </c>
      <c r="E205" s="70">
        <f t="shared" si="24"/>
        <v>162450</v>
      </c>
      <c r="F205" s="70">
        <f t="shared" si="24"/>
        <v>108820</v>
      </c>
      <c r="G205" s="70">
        <f t="shared" si="24"/>
        <v>8820</v>
      </c>
      <c r="H205" s="70">
        <f t="shared" si="24"/>
        <v>8800</v>
      </c>
      <c r="I205" s="183">
        <f t="shared" ref="I205" si="25">D205+E205+F205+G205+H205</f>
        <v>486662.1</v>
      </c>
      <c r="J205" s="183"/>
      <c r="K205" s="183"/>
    </row>
    <row r="207" spans="1:13" ht="10.5" hidden="1" customHeight="1" x14ac:dyDescent="0.25"/>
    <row r="208" spans="1:13" ht="37.5" customHeight="1" x14ac:dyDescent="0.25">
      <c r="A208" s="101" t="s">
        <v>293</v>
      </c>
      <c r="B208" s="101"/>
      <c r="C208" s="101"/>
      <c r="D208" s="101"/>
      <c r="E208" s="101"/>
      <c r="F208" s="101"/>
      <c r="G208" s="101"/>
      <c r="H208" s="101"/>
      <c r="I208" s="101"/>
      <c r="J208" s="101"/>
      <c r="K208" s="101"/>
      <c r="L208" s="101"/>
      <c r="M208" s="101"/>
    </row>
    <row r="209" spans="1:13" ht="11.25" customHeight="1" x14ac:dyDescent="0.25">
      <c r="A209" s="52"/>
      <c r="B209"/>
      <c r="C209"/>
      <c r="D209"/>
      <c r="E209"/>
      <c r="F209"/>
      <c r="G209"/>
      <c r="H209"/>
      <c r="I209"/>
      <c r="J209"/>
      <c r="K209"/>
      <c r="L209"/>
      <c r="M209"/>
    </row>
    <row r="210" spans="1:13" ht="15.75" x14ac:dyDescent="0.25">
      <c r="A210" s="52"/>
      <c r="B210"/>
      <c r="C210"/>
      <c r="D210"/>
      <c r="E210"/>
      <c r="F210"/>
      <c r="G210"/>
      <c r="H210"/>
      <c r="I210"/>
      <c r="J210"/>
      <c r="K210"/>
      <c r="L210"/>
      <c r="M210"/>
    </row>
    <row r="211" spans="1:13" ht="18.75" x14ac:dyDescent="0.25">
      <c r="A211" s="51" t="s">
        <v>199</v>
      </c>
      <c r="B211"/>
      <c r="C211"/>
      <c r="D211"/>
      <c r="E211"/>
      <c r="F211"/>
      <c r="G211"/>
      <c r="H211"/>
      <c r="I211"/>
      <c r="J211"/>
      <c r="K211"/>
      <c r="L211"/>
      <c r="M211"/>
    </row>
    <row r="212" spans="1:13" ht="18.75" x14ac:dyDescent="0.25">
      <c r="A212" s="51" t="s">
        <v>200</v>
      </c>
      <c r="B212"/>
      <c r="C212"/>
      <c r="D212"/>
      <c r="E212"/>
      <c r="F212"/>
      <c r="G212"/>
      <c r="H212"/>
      <c r="I212"/>
      <c r="J212"/>
      <c r="K212" s="51" t="s">
        <v>201</v>
      </c>
      <c r="L212"/>
      <c r="M212" s="51"/>
    </row>
  </sheetData>
  <autoFilter ref="A7:M118">
    <filterColumn colId="6" showButton="0"/>
    <filterColumn colId="7" showButton="0"/>
    <filterColumn colId="8" showButton="0"/>
    <filterColumn colId="9" showButton="0"/>
    <filterColumn colId="10" showButton="0"/>
  </autoFilter>
  <mergeCells count="148">
    <mergeCell ref="B181:F181"/>
    <mergeCell ref="B182:F182"/>
    <mergeCell ref="B165:F165"/>
    <mergeCell ref="B157:F157"/>
    <mergeCell ref="B158:F158"/>
    <mergeCell ref="B159:F159"/>
    <mergeCell ref="B160:F160"/>
    <mergeCell ref="B152:F152"/>
    <mergeCell ref="B153:F153"/>
    <mergeCell ref="B154:F154"/>
    <mergeCell ref="B155:F155"/>
    <mergeCell ref="B156:F156"/>
    <mergeCell ref="B166:F166"/>
    <mergeCell ref="B167:F167"/>
    <mergeCell ref="B168:F168"/>
    <mergeCell ref="B169:F169"/>
    <mergeCell ref="B170:F170"/>
    <mergeCell ref="B162:F162"/>
    <mergeCell ref="B164:F164"/>
    <mergeCell ref="A161:M161"/>
    <mergeCell ref="A205:C205"/>
    <mergeCell ref="I205:K205"/>
    <mergeCell ref="A208:M208"/>
    <mergeCell ref="D197:H197"/>
    <mergeCell ref="I197:K199"/>
    <mergeCell ref="A197:C199"/>
    <mergeCell ref="A200:C200"/>
    <mergeCell ref="I200:K200"/>
    <mergeCell ref="A201:C201"/>
    <mergeCell ref="I201:K201"/>
    <mergeCell ref="A202:C202"/>
    <mergeCell ref="I202:K202"/>
    <mergeCell ref="D198:E198"/>
    <mergeCell ref="A204:C204"/>
    <mergeCell ref="I204:K204"/>
    <mergeCell ref="A203:C203"/>
    <mergeCell ref="I203:K203"/>
    <mergeCell ref="A185:M185"/>
    <mergeCell ref="B180:F180"/>
    <mergeCell ref="C20:C22"/>
    <mergeCell ref="E20:E22"/>
    <mergeCell ref="D81:D83"/>
    <mergeCell ref="E81:E83"/>
    <mergeCell ref="B138:F138"/>
    <mergeCell ref="A139:M139"/>
    <mergeCell ref="A195:M195"/>
    <mergeCell ref="I191:M191"/>
    <mergeCell ref="M81:M83"/>
    <mergeCell ref="C81:C83"/>
    <mergeCell ref="B140:F140"/>
    <mergeCell ref="I129:M129"/>
    <mergeCell ref="B151:F151"/>
    <mergeCell ref="B144:F144"/>
    <mergeCell ref="B145:F145"/>
    <mergeCell ref="A141:M141"/>
    <mergeCell ref="B146:F146"/>
    <mergeCell ref="B142:F142"/>
    <mergeCell ref="B143:F143"/>
    <mergeCell ref="B147:F147"/>
    <mergeCell ref="B148:F148"/>
    <mergeCell ref="B149:F149"/>
    <mergeCell ref="A7:A8"/>
    <mergeCell ref="B7:B8"/>
    <mergeCell ref="C7:C8"/>
    <mergeCell ref="D7:D8"/>
    <mergeCell ref="E7:E8"/>
    <mergeCell ref="F7:F8"/>
    <mergeCell ref="C29:C31"/>
    <mergeCell ref="D29:D31"/>
    <mergeCell ref="E29:E31"/>
    <mergeCell ref="C17:C19"/>
    <mergeCell ref="D17:D19"/>
    <mergeCell ref="E17:E19"/>
    <mergeCell ref="B12:B16"/>
    <mergeCell ref="A12:A16"/>
    <mergeCell ref="B17:B25"/>
    <mergeCell ref="A17:A25"/>
    <mergeCell ref="B26:B28"/>
    <mergeCell ref="A26:A28"/>
    <mergeCell ref="A29:A33"/>
    <mergeCell ref="B29:B33"/>
    <mergeCell ref="C13:C15"/>
    <mergeCell ref="D13:D15"/>
    <mergeCell ref="E13:E15"/>
    <mergeCell ref="D20:D22"/>
    <mergeCell ref="I2:M2"/>
    <mergeCell ref="M84:M86"/>
    <mergeCell ref="C84:C86"/>
    <mergeCell ref="D84:D86"/>
    <mergeCell ref="E84:E86"/>
    <mergeCell ref="M75:M77"/>
    <mergeCell ref="C78:C80"/>
    <mergeCell ref="D78:D80"/>
    <mergeCell ref="E78:E80"/>
    <mergeCell ref="M78:M80"/>
    <mergeCell ref="C75:C77"/>
    <mergeCell ref="D75:D77"/>
    <mergeCell ref="E75:E77"/>
    <mergeCell ref="G7:L7"/>
    <mergeCell ref="M7:M8"/>
    <mergeCell ref="M29:M31"/>
    <mergeCell ref="M13:M15"/>
    <mergeCell ref="M20:M22"/>
    <mergeCell ref="M17:M19"/>
    <mergeCell ref="M41:M43"/>
    <mergeCell ref="C45:C47"/>
    <mergeCell ref="D45:D47"/>
    <mergeCell ref="D48:D50"/>
    <mergeCell ref="E48:E50"/>
    <mergeCell ref="A136:A137"/>
    <mergeCell ref="B136:F137"/>
    <mergeCell ref="G136:G137"/>
    <mergeCell ref="B150:F150"/>
    <mergeCell ref="A163:M163"/>
    <mergeCell ref="B176:F176"/>
    <mergeCell ref="B177:F177"/>
    <mergeCell ref="B178:F178"/>
    <mergeCell ref="B179:F179"/>
    <mergeCell ref="B171:F171"/>
    <mergeCell ref="B172:F172"/>
    <mergeCell ref="B173:F173"/>
    <mergeCell ref="B174:F174"/>
    <mergeCell ref="B175:F175"/>
    <mergeCell ref="H136:H137"/>
    <mergeCell ref="I136:J136"/>
    <mergeCell ref="A133:M133"/>
    <mergeCell ref="A123:M123"/>
    <mergeCell ref="A34:A38"/>
    <mergeCell ref="B34:B38"/>
    <mergeCell ref="A51:A69"/>
    <mergeCell ref="B51:B69"/>
    <mergeCell ref="A70:A113"/>
    <mergeCell ref="B70:B113"/>
    <mergeCell ref="M114:M120"/>
    <mergeCell ref="A114:E120"/>
    <mergeCell ref="A45:A47"/>
    <mergeCell ref="B45:B47"/>
    <mergeCell ref="C41:C43"/>
    <mergeCell ref="D41:D43"/>
    <mergeCell ref="E41:E43"/>
    <mergeCell ref="B41:B43"/>
    <mergeCell ref="A41:A43"/>
    <mergeCell ref="E45:E47"/>
    <mergeCell ref="M45:M47"/>
    <mergeCell ref="M48:M50"/>
    <mergeCell ref="C48:C50"/>
    <mergeCell ref="B48:B50"/>
    <mergeCell ref="A48:A50"/>
  </mergeCells>
  <pageMargins left="0.39370078740157483" right="0.39370078740157483" top="1.2598425196850394" bottom="0.39370078740157483" header="0.31496062992125984" footer="0.31496062992125984"/>
  <pageSetup paperSize="9" scale="98" orientation="landscape" r:id="rId1"/>
  <rowBreaks count="7" manualBreakCount="7">
    <brk id="16" max="12" man="1"/>
    <brk id="74" max="12" man="1"/>
    <brk id="80" max="12" man="1"/>
    <brk id="126" max="12" man="1"/>
    <brk id="145" max="12" man="1"/>
    <brk id="162" max="12" man="1"/>
    <brk id="18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view="pageBreakPreview" topLeftCell="A23" zoomScaleNormal="100" zoomScaleSheetLayoutView="100" workbookViewId="0">
      <selection activeCell="N9" sqref="N9"/>
    </sheetView>
  </sheetViews>
  <sheetFormatPr defaultRowHeight="15" x14ac:dyDescent="0.25"/>
  <cols>
    <col min="1" max="1" width="5.85546875" style="5" customWidth="1"/>
    <col min="2" max="2" width="12.85546875" style="5" customWidth="1"/>
    <col min="3" max="3" width="17" style="5" customWidth="1"/>
    <col min="4" max="4" width="10.28515625" style="5" customWidth="1"/>
    <col min="5" max="5" width="11.7109375" style="5" customWidth="1"/>
    <col min="6" max="6" width="15.85546875" style="5" customWidth="1"/>
    <col min="7" max="7" width="10.7109375" style="5" customWidth="1"/>
    <col min="8" max="8" width="10.85546875" style="5" hidden="1" customWidth="1"/>
    <col min="9" max="9" width="8.85546875" style="5" hidden="1" customWidth="1"/>
    <col min="10" max="11" width="8.28515625" style="5" hidden="1" customWidth="1"/>
    <col min="12" max="12" width="11.42578125" style="5" hidden="1" customWidth="1"/>
    <col min="13" max="13" width="14.85546875" style="9" hidden="1" customWidth="1"/>
    <col min="14" max="14" width="13.85546875" style="5" customWidth="1"/>
    <col min="15" max="15" width="16.140625" style="5" hidden="1" customWidth="1"/>
    <col min="16" max="16" width="13" style="5" customWidth="1"/>
    <col min="17" max="17" width="13.140625" style="5" customWidth="1"/>
    <col min="18" max="18" width="13.42578125" style="5" customWidth="1"/>
    <col min="19" max="19" width="12" style="5" customWidth="1"/>
    <col min="20" max="20" width="12.28515625" style="5" customWidth="1"/>
    <col min="21" max="16384" width="9.140625" style="5"/>
  </cols>
  <sheetData>
    <row r="1" spans="1:15" x14ac:dyDescent="0.25">
      <c r="I1" s="6"/>
      <c r="J1" s="6"/>
      <c r="K1" s="6"/>
      <c r="L1" s="6"/>
      <c r="M1" s="7"/>
    </row>
    <row r="2" spans="1:15" ht="21.75" customHeight="1" x14ac:dyDescent="0.3">
      <c r="A2" s="100" t="s">
        <v>198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5" ht="11.25" customHeight="1" x14ac:dyDescent="0.3">
      <c r="D3" s="50"/>
    </row>
    <row r="5" spans="1:15" ht="79.5" customHeight="1" x14ac:dyDescent="0.25">
      <c r="A5" s="57" t="s">
        <v>1</v>
      </c>
      <c r="B5" s="183" t="s">
        <v>110</v>
      </c>
      <c r="C5" s="183"/>
      <c r="D5" s="183"/>
      <c r="E5" s="183"/>
      <c r="F5" s="183"/>
      <c r="G5" s="57" t="s">
        <v>111</v>
      </c>
      <c r="H5" s="57" t="s">
        <v>137</v>
      </c>
      <c r="I5" s="57" t="s">
        <v>152</v>
      </c>
      <c r="J5" s="57" t="s">
        <v>57</v>
      </c>
      <c r="K5" s="57" t="s">
        <v>153</v>
      </c>
      <c r="L5" s="57" t="s">
        <v>154</v>
      </c>
      <c r="M5" s="57" t="s">
        <v>155</v>
      </c>
      <c r="N5" s="186" t="s">
        <v>238</v>
      </c>
      <c r="O5" s="189" t="s">
        <v>237</v>
      </c>
    </row>
    <row r="6" spans="1:15" ht="21.75" hidden="1" customHeight="1" x14ac:dyDescent="0.25">
      <c r="A6" s="57">
        <v>1</v>
      </c>
      <c r="B6" s="183">
        <v>2</v>
      </c>
      <c r="C6" s="183"/>
      <c r="D6" s="183"/>
      <c r="E6" s="183"/>
      <c r="F6" s="183"/>
      <c r="G6" s="57">
        <v>3</v>
      </c>
      <c r="H6" s="58">
        <v>4</v>
      </c>
      <c r="I6" s="58">
        <v>5</v>
      </c>
      <c r="J6" s="58">
        <v>6</v>
      </c>
      <c r="K6" s="58">
        <v>7</v>
      </c>
      <c r="L6" s="58">
        <v>8</v>
      </c>
      <c r="M6" s="58">
        <v>9</v>
      </c>
      <c r="N6" s="186"/>
      <c r="O6" s="189"/>
    </row>
    <row r="7" spans="1:15" ht="21.75" customHeight="1" x14ac:dyDescent="0.25">
      <c r="A7" s="194" t="s">
        <v>138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24"/>
    </row>
    <row r="8" spans="1:15" ht="45" customHeight="1" x14ac:dyDescent="0.25">
      <c r="A8" s="43">
        <v>1</v>
      </c>
      <c r="B8" s="195" t="s">
        <v>225</v>
      </c>
      <c r="C8" s="195"/>
      <c r="D8" s="195"/>
      <c r="E8" s="195"/>
      <c r="F8" s="195"/>
      <c r="G8" s="58" t="s">
        <v>136</v>
      </c>
      <c r="H8" s="58">
        <v>0</v>
      </c>
      <c r="I8" s="45">
        <v>10</v>
      </c>
      <c r="J8" s="45">
        <v>10</v>
      </c>
      <c r="K8" s="45">
        <v>50</v>
      </c>
      <c r="L8" s="45">
        <v>5</v>
      </c>
      <c r="M8" s="45">
        <v>5</v>
      </c>
      <c r="N8" s="59">
        <f>I8+J8+K8+L8+M8</f>
        <v>80</v>
      </c>
      <c r="O8" s="60" t="s">
        <v>25</v>
      </c>
    </row>
    <row r="9" spans="1:15" ht="45.75" customHeight="1" x14ac:dyDescent="0.25">
      <c r="A9" s="58">
        <v>2</v>
      </c>
      <c r="B9" s="140" t="s">
        <v>226</v>
      </c>
      <c r="C9" s="141"/>
      <c r="D9" s="141"/>
      <c r="E9" s="141"/>
      <c r="F9" s="142"/>
      <c r="G9" s="58" t="s">
        <v>136</v>
      </c>
      <c r="H9" s="58">
        <v>0</v>
      </c>
      <c r="I9" s="45">
        <v>360</v>
      </c>
      <c r="J9" s="45">
        <v>380</v>
      </c>
      <c r="K9" s="45">
        <v>420</v>
      </c>
      <c r="L9" s="45">
        <v>450</v>
      </c>
      <c r="M9" s="45">
        <v>480</v>
      </c>
      <c r="N9" s="59">
        <f>I9+J9+K9+L9+M9</f>
        <v>2090</v>
      </c>
      <c r="O9" s="60" t="s">
        <v>25</v>
      </c>
    </row>
    <row r="10" spans="1:15" ht="30.75" customHeight="1" x14ac:dyDescent="0.25">
      <c r="A10" s="58">
        <v>3</v>
      </c>
      <c r="B10" s="140" t="s">
        <v>227</v>
      </c>
      <c r="C10" s="141"/>
      <c r="D10" s="141"/>
      <c r="E10" s="141"/>
      <c r="F10" s="142"/>
      <c r="G10" s="58" t="s">
        <v>136</v>
      </c>
      <c r="H10" s="58">
        <v>0</v>
      </c>
      <c r="I10" s="45">
        <v>0</v>
      </c>
      <c r="J10" s="45">
        <v>0</v>
      </c>
      <c r="K10" s="45">
        <v>20</v>
      </c>
      <c r="L10" s="45">
        <v>20</v>
      </c>
      <c r="M10" s="45">
        <v>0</v>
      </c>
      <c r="N10" s="59">
        <f>I10+J10+K10+L10+M10</f>
        <v>40</v>
      </c>
      <c r="O10" s="60" t="s">
        <v>22</v>
      </c>
    </row>
    <row r="11" spans="1:15" ht="52.5" customHeight="1" x14ac:dyDescent="0.25">
      <c r="A11" s="58">
        <v>4</v>
      </c>
      <c r="B11" s="140" t="s">
        <v>228</v>
      </c>
      <c r="C11" s="141"/>
      <c r="D11" s="141"/>
      <c r="E11" s="141"/>
      <c r="F11" s="142"/>
      <c r="G11" s="58" t="s">
        <v>136</v>
      </c>
      <c r="H11" s="58">
        <v>0</v>
      </c>
      <c r="I11" s="45">
        <v>800</v>
      </c>
      <c r="J11" s="45">
        <v>800</v>
      </c>
      <c r="K11" s="45">
        <v>800</v>
      </c>
      <c r="L11" s="45">
        <v>800</v>
      </c>
      <c r="M11" s="45">
        <v>800</v>
      </c>
      <c r="N11" s="59">
        <f>I11+J11+K11+L11+M11</f>
        <v>4000</v>
      </c>
      <c r="O11" s="60" t="s">
        <v>229</v>
      </c>
    </row>
    <row r="12" spans="1:15" ht="42.75" customHeight="1" x14ac:dyDescent="0.25">
      <c r="A12" s="58">
        <v>5</v>
      </c>
      <c r="B12" s="191" t="s">
        <v>236</v>
      </c>
      <c r="C12" s="192"/>
      <c r="D12" s="192"/>
      <c r="E12" s="192"/>
      <c r="F12" s="193"/>
      <c r="G12" s="58" t="s">
        <v>136</v>
      </c>
      <c r="H12" s="58">
        <v>0</v>
      </c>
      <c r="I12" s="45"/>
      <c r="J12" s="45"/>
      <c r="K12" s="45"/>
      <c r="L12" s="45"/>
      <c r="M12" s="45"/>
      <c r="N12" s="59">
        <f>N13+N14+N15+N18+N19+N20+N21+N22</f>
        <v>151262.1</v>
      </c>
      <c r="O12" s="60" t="s">
        <v>25</v>
      </c>
    </row>
    <row r="13" spans="1:15" ht="46.5" customHeight="1" x14ac:dyDescent="0.25">
      <c r="A13" s="63" t="s">
        <v>240</v>
      </c>
      <c r="B13" s="140" t="s">
        <v>230</v>
      </c>
      <c r="C13" s="141"/>
      <c r="D13" s="141"/>
      <c r="E13" s="141"/>
      <c r="F13" s="142"/>
      <c r="G13" s="58" t="s">
        <v>136</v>
      </c>
      <c r="H13" s="58"/>
      <c r="I13" s="45"/>
      <c r="J13" s="45"/>
      <c r="K13" s="45"/>
      <c r="L13" s="45"/>
      <c r="M13" s="45"/>
      <c r="N13" s="59">
        <f>N16</f>
        <v>35700</v>
      </c>
      <c r="O13" s="60" t="s">
        <v>25</v>
      </c>
    </row>
    <row r="14" spans="1:15" ht="30" customHeight="1" x14ac:dyDescent="0.25">
      <c r="A14" s="63" t="s">
        <v>241</v>
      </c>
      <c r="B14" s="140" t="s">
        <v>231</v>
      </c>
      <c r="C14" s="141"/>
      <c r="D14" s="141"/>
      <c r="E14" s="141"/>
      <c r="F14" s="142"/>
      <c r="G14" s="58" t="s">
        <v>136</v>
      </c>
      <c r="H14" s="58"/>
      <c r="I14" s="45"/>
      <c r="J14" s="45"/>
      <c r="K14" s="45"/>
      <c r="L14" s="45"/>
      <c r="M14" s="45"/>
      <c r="N14" s="59">
        <v>10000</v>
      </c>
      <c r="O14" s="61"/>
    </row>
    <row r="15" spans="1:15" ht="30.75" customHeight="1" x14ac:dyDescent="0.25">
      <c r="A15" s="63" t="s">
        <v>242</v>
      </c>
      <c r="B15" s="140" t="s">
        <v>142</v>
      </c>
      <c r="C15" s="141"/>
      <c r="D15" s="141"/>
      <c r="E15" s="141"/>
      <c r="F15" s="142"/>
      <c r="G15" s="58" t="s">
        <v>136</v>
      </c>
      <c r="H15" s="58"/>
      <c r="I15" s="45"/>
      <c r="J15" s="45"/>
      <c r="K15" s="45"/>
      <c r="L15" s="45"/>
      <c r="M15" s="45"/>
      <c r="N15" s="59">
        <v>1100</v>
      </c>
      <c r="O15" s="61"/>
    </row>
    <row r="16" spans="1:15" ht="32.25" hidden="1" customHeight="1" x14ac:dyDescent="0.25">
      <c r="A16" s="63" t="s">
        <v>243</v>
      </c>
      <c r="B16" s="140" t="s">
        <v>139</v>
      </c>
      <c r="C16" s="141"/>
      <c r="D16" s="141"/>
      <c r="E16" s="141"/>
      <c r="F16" s="142"/>
      <c r="G16" s="58" t="s">
        <v>136</v>
      </c>
      <c r="H16" s="58">
        <v>0</v>
      </c>
      <c r="I16" s="45">
        <v>7800</v>
      </c>
      <c r="J16" s="45">
        <v>6900</v>
      </c>
      <c r="K16" s="45">
        <v>7000</v>
      </c>
      <c r="L16" s="45">
        <v>7000</v>
      </c>
      <c r="M16" s="45">
        <v>7000</v>
      </c>
      <c r="N16" s="59">
        <f t="shared" ref="N16:N39" si="0">I16+J16+K16+L16+M16</f>
        <v>35700</v>
      </c>
    </row>
    <row r="17" spans="1:14" ht="34.5" hidden="1" customHeight="1" x14ac:dyDescent="0.25">
      <c r="A17" s="63" t="s">
        <v>244</v>
      </c>
      <c r="B17" s="140" t="s">
        <v>140</v>
      </c>
      <c r="C17" s="141"/>
      <c r="D17" s="141"/>
      <c r="E17" s="141"/>
      <c r="F17" s="142"/>
      <c r="G17" s="58" t="s">
        <v>136</v>
      </c>
      <c r="H17" s="58">
        <v>0</v>
      </c>
      <c r="I17" s="45">
        <v>5000</v>
      </c>
      <c r="J17" s="45">
        <v>5000</v>
      </c>
      <c r="K17" s="45">
        <v>0</v>
      </c>
      <c r="L17" s="45">
        <v>0</v>
      </c>
      <c r="M17" s="45">
        <v>0</v>
      </c>
      <c r="N17" s="59">
        <f t="shared" si="0"/>
        <v>10000</v>
      </c>
    </row>
    <row r="18" spans="1:14" ht="34.5" customHeight="1" x14ac:dyDescent="0.25">
      <c r="A18" s="63" t="s">
        <v>245</v>
      </c>
      <c r="B18" s="140" t="s">
        <v>147</v>
      </c>
      <c r="C18" s="141"/>
      <c r="D18" s="141"/>
      <c r="E18" s="141"/>
      <c r="F18" s="142"/>
      <c r="G18" s="58" t="s">
        <v>136</v>
      </c>
      <c r="H18" s="58"/>
      <c r="I18" s="45"/>
      <c r="J18" s="45"/>
      <c r="K18" s="45"/>
      <c r="L18" s="45"/>
      <c r="M18" s="45"/>
      <c r="N18" s="59">
        <v>750</v>
      </c>
    </row>
    <row r="19" spans="1:14" ht="34.5" customHeight="1" x14ac:dyDescent="0.25">
      <c r="A19" s="63" t="s">
        <v>246</v>
      </c>
      <c r="B19" s="140" t="s">
        <v>148</v>
      </c>
      <c r="C19" s="141"/>
      <c r="D19" s="141"/>
      <c r="E19" s="141"/>
      <c r="F19" s="142"/>
      <c r="G19" s="58" t="s">
        <v>136</v>
      </c>
      <c r="H19" s="58"/>
      <c r="I19" s="45"/>
      <c r="J19" s="45"/>
      <c r="K19" s="45"/>
      <c r="L19" s="45"/>
      <c r="M19" s="45"/>
      <c r="N19" s="59">
        <f>N33</f>
        <v>580</v>
      </c>
    </row>
    <row r="20" spans="1:14" ht="34.5" customHeight="1" x14ac:dyDescent="0.25">
      <c r="A20" s="63" t="s">
        <v>247</v>
      </c>
      <c r="B20" s="134" t="s">
        <v>150</v>
      </c>
      <c r="C20" s="135"/>
      <c r="D20" s="135"/>
      <c r="E20" s="135"/>
      <c r="F20" s="136"/>
      <c r="G20" s="58" t="s">
        <v>136</v>
      </c>
      <c r="H20" s="58"/>
      <c r="I20" s="45"/>
      <c r="J20" s="45"/>
      <c r="K20" s="45"/>
      <c r="L20" s="45"/>
      <c r="M20" s="45"/>
      <c r="N20" s="59">
        <f>N34</f>
        <v>1853.3</v>
      </c>
    </row>
    <row r="21" spans="1:14" ht="34.5" customHeight="1" x14ac:dyDescent="0.25">
      <c r="A21" s="63" t="s">
        <v>248</v>
      </c>
      <c r="B21" s="140" t="s">
        <v>234</v>
      </c>
      <c r="C21" s="141"/>
      <c r="D21" s="141"/>
      <c r="E21" s="141"/>
      <c r="F21" s="142"/>
      <c r="G21" s="58" t="s">
        <v>136</v>
      </c>
      <c r="H21" s="58"/>
      <c r="I21" s="45"/>
      <c r="J21" s="45"/>
      <c r="K21" s="45"/>
      <c r="L21" s="45"/>
      <c r="M21" s="45"/>
      <c r="N21" s="59">
        <f>N36</f>
        <v>90778.8</v>
      </c>
    </row>
    <row r="22" spans="1:14" ht="34.5" customHeight="1" x14ac:dyDescent="0.25">
      <c r="A22" s="63" t="s">
        <v>249</v>
      </c>
      <c r="B22" s="140" t="s">
        <v>156</v>
      </c>
      <c r="C22" s="141"/>
      <c r="D22" s="141"/>
      <c r="E22" s="141"/>
      <c r="F22" s="142"/>
      <c r="G22" s="58" t="s">
        <v>136</v>
      </c>
      <c r="H22" s="58"/>
      <c r="I22" s="45"/>
      <c r="J22" s="45"/>
      <c r="K22" s="45"/>
      <c r="L22" s="45"/>
      <c r="M22" s="45"/>
      <c r="N22" s="59">
        <f>N37</f>
        <v>10500</v>
      </c>
    </row>
    <row r="23" spans="1:14" ht="34.5" customHeight="1" x14ac:dyDescent="0.25">
      <c r="A23" s="58">
        <v>6</v>
      </c>
      <c r="B23" s="140" t="s">
        <v>232</v>
      </c>
      <c r="C23" s="141"/>
      <c r="D23" s="141"/>
      <c r="E23" s="141"/>
      <c r="F23" s="142"/>
      <c r="G23" s="58" t="s">
        <v>136</v>
      </c>
      <c r="H23" s="58"/>
      <c r="I23" s="45"/>
      <c r="J23" s="45"/>
      <c r="K23" s="45"/>
      <c r="L23" s="45"/>
      <c r="M23" s="45"/>
      <c r="N23" s="59">
        <v>2505</v>
      </c>
    </row>
    <row r="24" spans="1:14" ht="34.5" customHeight="1" x14ac:dyDescent="0.25">
      <c r="A24" s="58">
        <v>7</v>
      </c>
      <c r="B24" s="140" t="s">
        <v>143</v>
      </c>
      <c r="C24" s="141"/>
      <c r="D24" s="141"/>
      <c r="E24" s="141"/>
      <c r="F24" s="142"/>
      <c r="G24" s="58" t="s">
        <v>136</v>
      </c>
      <c r="H24" s="58"/>
      <c r="I24" s="45"/>
      <c r="J24" s="45"/>
      <c r="K24" s="45"/>
      <c r="L24" s="45"/>
      <c r="M24" s="45"/>
      <c r="N24" s="59">
        <v>139700</v>
      </c>
    </row>
    <row r="25" spans="1:14" ht="34.5" customHeight="1" x14ac:dyDescent="0.25">
      <c r="A25" s="58">
        <v>8</v>
      </c>
      <c r="B25" s="140" t="s">
        <v>233</v>
      </c>
      <c r="C25" s="141"/>
      <c r="D25" s="141"/>
      <c r="E25" s="141"/>
      <c r="F25" s="142"/>
      <c r="G25" s="58" t="s">
        <v>136</v>
      </c>
      <c r="H25" s="58"/>
      <c r="I25" s="45"/>
      <c r="J25" s="45"/>
      <c r="K25" s="45"/>
      <c r="L25" s="45"/>
      <c r="M25" s="45"/>
      <c r="N25" s="59">
        <v>328.9</v>
      </c>
    </row>
    <row r="26" spans="1:14" ht="27.75" customHeight="1" x14ac:dyDescent="0.25">
      <c r="A26" s="58">
        <v>9</v>
      </c>
      <c r="B26" s="134" t="s">
        <v>141</v>
      </c>
      <c r="C26" s="135"/>
      <c r="D26" s="135"/>
      <c r="E26" s="135"/>
      <c r="F26" s="136"/>
      <c r="G26" s="58" t="s">
        <v>136</v>
      </c>
      <c r="H26" s="58">
        <v>0</v>
      </c>
      <c r="I26" s="45">
        <v>200</v>
      </c>
      <c r="J26" s="45">
        <v>200</v>
      </c>
      <c r="K26" s="45">
        <v>200</v>
      </c>
      <c r="L26" s="45">
        <v>200</v>
      </c>
      <c r="M26" s="45">
        <v>200</v>
      </c>
      <c r="N26" s="59">
        <f t="shared" si="0"/>
        <v>1000</v>
      </c>
    </row>
    <row r="27" spans="1:14" ht="35.25" hidden="1" customHeight="1" x14ac:dyDescent="0.25">
      <c r="A27" s="58">
        <v>8</v>
      </c>
      <c r="B27" s="140" t="s">
        <v>142</v>
      </c>
      <c r="C27" s="141"/>
      <c r="D27" s="141"/>
      <c r="E27" s="141"/>
      <c r="F27" s="142"/>
      <c r="G27" s="58" t="s">
        <v>136</v>
      </c>
      <c r="H27" s="58">
        <v>0</v>
      </c>
      <c r="I27" s="45">
        <v>180</v>
      </c>
      <c r="J27" s="45">
        <v>200</v>
      </c>
      <c r="K27" s="45">
        <v>220</v>
      </c>
      <c r="L27" s="45">
        <v>240</v>
      </c>
      <c r="M27" s="45">
        <v>260</v>
      </c>
      <c r="N27" s="59">
        <f t="shared" si="0"/>
        <v>1100</v>
      </c>
    </row>
    <row r="28" spans="1:14" ht="23.25" hidden="1" customHeight="1" x14ac:dyDescent="0.25">
      <c r="A28" s="58">
        <v>9</v>
      </c>
      <c r="B28" s="134" t="s">
        <v>165</v>
      </c>
      <c r="C28" s="135"/>
      <c r="D28" s="135"/>
      <c r="E28" s="135"/>
      <c r="F28" s="136"/>
      <c r="G28" s="58" t="s">
        <v>136</v>
      </c>
      <c r="H28" s="58">
        <v>0</v>
      </c>
      <c r="I28" s="45">
        <v>725</v>
      </c>
      <c r="J28" s="45">
        <v>890</v>
      </c>
      <c r="K28" s="45">
        <v>270</v>
      </c>
      <c r="L28" s="45">
        <v>300</v>
      </c>
      <c r="M28" s="45">
        <v>320</v>
      </c>
      <c r="N28" s="59">
        <f>I28+J28+K28+L28+M28</f>
        <v>2505</v>
      </c>
    </row>
    <row r="29" spans="1:14" ht="29.25" hidden="1" customHeight="1" x14ac:dyDescent="0.25">
      <c r="A29" s="58">
        <v>10</v>
      </c>
      <c r="B29" s="140" t="s">
        <v>143</v>
      </c>
      <c r="C29" s="141"/>
      <c r="D29" s="141"/>
      <c r="E29" s="141"/>
      <c r="F29" s="142"/>
      <c r="G29" s="58" t="s">
        <v>136</v>
      </c>
      <c r="H29" s="58">
        <v>0</v>
      </c>
      <c r="I29" s="45">
        <v>23800</v>
      </c>
      <c r="J29" s="45">
        <v>25800</v>
      </c>
      <c r="K29" s="45">
        <v>27900</v>
      </c>
      <c r="L29" s="45">
        <v>29800</v>
      </c>
      <c r="M29" s="45">
        <v>32400</v>
      </c>
      <c r="N29" s="59">
        <f t="shared" si="0"/>
        <v>139700</v>
      </c>
    </row>
    <row r="30" spans="1:14" ht="25.5" hidden="1" customHeight="1" x14ac:dyDescent="0.25">
      <c r="A30" s="58">
        <v>11</v>
      </c>
      <c r="B30" s="134" t="s">
        <v>144</v>
      </c>
      <c r="C30" s="135"/>
      <c r="D30" s="135"/>
      <c r="E30" s="135"/>
      <c r="F30" s="136"/>
      <c r="G30" s="58" t="s">
        <v>136</v>
      </c>
      <c r="H30" s="58">
        <v>0</v>
      </c>
      <c r="I30" s="45">
        <v>53.9</v>
      </c>
      <c r="J30" s="45">
        <v>60</v>
      </c>
      <c r="K30" s="45">
        <v>65</v>
      </c>
      <c r="L30" s="45">
        <v>71</v>
      </c>
      <c r="M30" s="45">
        <v>79</v>
      </c>
      <c r="N30" s="59">
        <f t="shared" si="0"/>
        <v>328.9</v>
      </c>
    </row>
    <row r="31" spans="1:14" ht="48.75" customHeight="1" x14ac:dyDescent="0.25">
      <c r="A31" s="58">
        <v>10</v>
      </c>
      <c r="B31" s="140" t="s">
        <v>145</v>
      </c>
      <c r="C31" s="141"/>
      <c r="D31" s="141"/>
      <c r="E31" s="141"/>
      <c r="F31" s="142"/>
      <c r="G31" s="58" t="s">
        <v>136</v>
      </c>
      <c r="H31" s="58">
        <v>0</v>
      </c>
      <c r="I31" s="45">
        <v>410</v>
      </c>
      <c r="J31" s="45">
        <v>448</v>
      </c>
      <c r="K31" s="45">
        <v>485</v>
      </c>
      <c r="L31" s="45">
        <v>522</v>
      </c>
      <c r="M31" s="45">
        <v>560</v>
      </c>
      <c r="N31" s="59">
        <f t="shared" si="0"/>
        <v>2425</v>
      </c>
    </row>
    <row r="32" spans="1:14" ht="34.5" hidden="1" customHeight="1" x14ac:dyDescent="0.25">
      <c r="A32" s="58">
        <v>13</v>
      </c>
      <c r="B32" s="140" t="s">
        <v>147</v>
      </c>
      <c r="C32" s="141"/>
      <c r="D32" s="141"/>
      <c r="E32" s="141"/>
      <c r="F32" s="142"/>
      <c r="G32" s="58" t="s">
        <v>136</v>
      </c>
      <c r="H32" s="58">
        <v>0</v>
      </c>
      <c r="I32" s="45">
        <v>150</v>
      </c>
      <c r="J32" s="45">
        <v>150</v>
      </c>
      <c r="K32" s="45">
        <v>150</v>
      </c>
      <c r="L32" s="45">
        <v>150</v>
      </c>
      <c r="M32" s="45">
        <v>150</v>
      </c>
      <c r="N32" s="59">
        <f t="shared" si="0"/>
        <v>750</v>
      </c>
    </row>
    <row r="33" spans="1:20" ht="32.25" hidden="1" customHeight="1" x14ac:dyDescent="0.25">
      <c r="A33" s="58">
        <v>14</v>
      </c>
      <c r="B33" s="140" t="s">
        <v>148</v>
      </c>
      <c r="C33" s="141"/>
      <c r="D33" s="141"/>
      <c r="E33" s="141"/>
      <c r="F33" s="142"/>
      <c r="G33" s="58" t="s">
        <v>136</v>
      </c>
      <c r="H33" s="58">
        <v>0</v>
      </c>
      <c r="I33" s="45">
        <v>300</v>
      </c>
      <c r="J33" s="45">
        <v>180</v>
      </c>
      <c r="K33" s="45">
        <v>100</v>
      </c>
      <c r="L33" s="45">
        <v>0</v>
      </c>
      <c r="M33" s="45">
        <v>0</v>
      </c>
      <c r="N33" s="59">
        <f t="shared" si="0"/>
        <v>580</v>
      </c>
    </row>
    <row r="34" spans="1:20" ht="24" hidden="1" customHeight="1" x14ac:dyDescent="0.25">
      <c r="A34" s="58">
        <v>15</v>
      </c>
      <c r="B34" s="134" t="s">
        <v>150</v>
      </c>
      <c r="C34" s="135"/>
      <c r="D34" s="135"/>
      <c r="E34" s="135"/>
      <c r="F34" s="136"/>
      <c r="G34" s="58" t="s">
        <v>136</v>
      </c>
      <c r="H34" s="58">
        <v>0</v>
      </c>
      <c r="I34" s="45">
        <v>303.3</v>
      </c>
      <c r="J34" s="45">
        <v>350</v>
      </c>
      <c r="K34" s="45">
        <v>380</v>
      </c>
      <c r="L34" s="45">
        <v>400</v>
      </c>
      <c r="M34" s="45">
        <v>420</v>
      </c>
      <c r="N34" s="59">
        <f t="shared" si="0"/>
        <v>1853.3</v>
      </c>
    </row>
    <row r="35" spans="1:20" ht="34.5" customHeight="1" x14ac:dyDescent="0.25">
      <c r="A35" s="58">
        <v>11</v>
      </c>
      <c r="B35" s="140" t="s">
        <v>149</v>
      </c>
      <c r="C35" s="141"/>
      <c r="D35" s="141"/>
      <c r="E35" s="141"/>
      <c r="F35" s="142"/>
      <c r="G35" s="58" t="s">
        <v>136</v>
      </c>
      <c r="H35" s="58">
        <v>0</v>
      </c>
      <c r="I35" s="45">
        <v>1200</v>
      </c>
      <c r="J35" s="45">
        <v>1500</v>
      </c>
      <c r="K35" s="45">
        <v>2000</v>
      </c>
      <c r="L35" s="45">
        <v>2000</v>
      </c>
      <c r="M35" s="45">
        <v>2000</v>
      </c>
      <c r="N35" s="59">
        <f t="shared" si="0"/>
        <v>8700</v>
      </c>
    </row>
    <row r="36" spans="1:20" ht="35.25" hidden="1" customHeight="1" x14ac:dyDescent="0.25">
      <c r="A36" s="58">
        <v>17</v>
      </c>
      <c r="B36" s="140" t="s">
        <v>151</v>
      </c>
      <c r="C36" s="141"/>
      <c r="D36" s="141"/>
      <c r="E36" s="141"/>
      <c r="F36" s="142"/>
      <c r="G36" s="58" t="s">
        <v>136</v>
      </c>
      <c r="H36" s="58">
        <v>0</v>
      </c>
      <c r="I36" s="45">
        <v>24778.800000000003</v>
      </c>
      <c r="J36" s="45">
        <v>22340</v>
      </c>
      <c r="K36" s="45">
        <v>14950</v>
      </c>
      <c r="L36" s="45">
        <v>14260</v>
      </c>
      <c r="M36" s="45">
        <v>14450</v>
      </c>
      <c r="N36" s="59">
        <f t="shared" si="0"/>
        <v>90778.8</v>
      </c>
      <c r="P36" s="47">
        <f>SUM(I8:I39)</f>
        <v>434677.21899999998</v>
      </c>
      <c r="Q36" s="47">
        <f>SUM(J8:J39)</f>
        <v>240008</v>
      </c>
      <c r="R36" s="47">
        <f>SUM(K8:K39)</f>
        <v>227860</v>
      </c>
      <c r="S36" s="47">
        <f>SUM(L8:L39)</f>
        <v>67818</v>
      </c>
      <c r="T36" s="47">
        <f>SUM(M8:M39)</f>
        <v>71224</v>
      </c>
    </row>
    <row r="37" spans="1:20" ht="35.25" hidden="1" customHeight="1" x14ac:dyDescent="0.25">
      <c r="A37" s="58">
        <v>18</v>
      </c>
      <c r="B37" s="140" t="s">
        <v>156</v>
      </c>
      <c r="C37" s="141"/>
      <c r="D37" s="141"/>
      <c r="E37" s="141"/>
      <c r="F37" s="142"/>
      <c r="G37" s="58" t="s">
        <v>136</v>
      </c>
      <c r="H37" s="58">
        <v>0</v>
      </c>
      <c r="I37" s="45">
        <v>1500</v>
      </c>
      <c r="J37" s="45">
        <v>2000</v>
      </c>
      <c r="K37" s="45">
        <v>2000</v>
      </c>
      <c r="L37" s="45">
        <v>2500</v>
      </c>
      <c r="M37" s="45">
        <v>2500</v>
      </c>
      <c r="N37" s="59">
        <f t="shared" si="0"/>
        <v>10500</v>
      </c>
      <c r="P37" s="47"/>
    </row>
    <row r="38" spans="1:20" ht="66.75" customHeight="1" x14ac:dyDescent="0.25">
      <c r="A38" s="58">
        <v>12</v>
      </c>
      <c r="B38" s="140" t="s">
        <v>172</v>
      </c>
      <c r="C38" s="141"/>
      <c r="D38" s="141"/>
      <c r="E38" s="141"/>
      <c r="F38" s="142"/>
      <c r="G38" s="58" t="s">
        <v>136</v>
      </c>
      <c r="H38" s="58">
        <v>0</v>
      </c>
      <c r="I38" s="45">
        <v>5300</v>
      </c>
      <c r="J38" s="45">
        <v>3800</v>
      </c>
      <c r="K38" s="45">
        <v>4150</v>
      </c>
      <c r="L38" s="45">
        <v>4600</v>
      </c>
      <c r="M38" s="45">
        <v>5100</v>
      </c>
      <c r="N38" s="59">
        <f t="shared" si="0"/>
        <v>22950</v>
      </c>
    </row>
    <row r="39" spans="1:20" ht="48.75" customHeight="1" x14ac:dyDescent="0.25">
      <c r="A39" s="58">
        <v>13</v>
      </c>
      <c r="B39" s="140" t="s">
        <v>235</v>
      </c>
      <c r="C39" s="141"/>
      <c r="D39" s="141"/>
      <c r="E39" s="141"/>
      <c r="F39" s="142"/>
      <c r="G39" s="58" t="s">
        <v>136</v>
      </c>
      <c r="H39" s="58">
        <v>0</v>
      </c>
      <c r="I39" s="33">
        <v>361806.21899999998</v>
      </c>
      <c r="J39" s="49">
        <v>169000</v>
      </c>
      <c r="K39" s="49">
        <v>166700</v>
      </c>
      <c r="L39" s="46">
        <v>4500</v>
      </c>
      <c r="M39" s="46">
        <v>4500</v>
      </c>
      <c r="N39" s="59">
        <f t="shared" si="0"/>
        <v>706506.21900000004</v>
      </c>
    </row>
    <row r="40" spans="1:20" ht="24" customHeight="1" x14ac:dyDescent="0.25">
      <c r="A40" s="190" t="s">
        <v>239</v>
      </c>
      <c r="B40" s="190"/>
      <c r="C40" s="190"/>
      <c r="D40" s="190"/>
      <c r="E40" s="190"/>
      <c r="F40" s="190"/>
      <c r="G40" s="190"/>
      <c r="H40" s="24"/>
      <c r="I40" s="24"/>
      <c r="J40" s="24"/>
      <c r="K40" s="24"/>
      <c r="L40" s="24"/>
      <c r="M40" s="24"/>
      <c r="N40" s="62">
        <f>N39+N38+N35+N31+N26+N25+N24+N23+N12+N11+N10+N9+N8</f>
        <v>1041587.219</v>
      </c>
    </row>
    <row r="41" spans="1:20" ht="26.25" customHeight="1" x14ac:dyDescent="0.25">
      <c r="M41" s="5"/>
    </row>
    <row r="42" spans="1:20" ht="47.25" customHeight="1" x14ac:dyDescent="0.25">
      <c r="M42" s="5"/>
    </row>
    <row r="43" spans="1:20" ht="24.75" customHeight="1" x14ac:dyDescent="0.25">
      <c r="M43" s="5"/>
    </row>
    <row r="44" spans="1:20" ht="50.25" customHeight="1" x14ac:dyDescent="0.25">
      <c r="M44" s="5"/>
    </row>
    <row r="45" spans="1:20" ht="33" customHeight="1" x14ac:dyDescent="0.25">
      <c r="M45" s="5"/>
    </row>
    <row r="46" spans="1:20" ht="22.5" customHeight="1" x14ac:dyDescent="0.25">
      <c r="M46" s="5"/>
    </row>
    <row r="47" spans="1:20" ht="21" customHeight="1" x14ac:dyDescent="0.25">
      <c r="M47" s="5"/>
    </row>
    <row r="48" spans="1:20" ht="20.25" customHeight="1" x14ac:dyDescent="0.25">
      <c r="M48" s="5"/>
    </row>
    <row r="49" spans="13:13" ht="21.75" customHeight="1" x14ac:dyDescent="0.25">
      <c r="M49" s="5"/>
    </row>
    <row r="50" spans="13:13" ht="20.25" customHeight="1" x14ac:dyDescent="0.25">
      <c r="M50" s="5"/>
    </row>
    <row r="51" spans="13:13" ht="33" customHeight="1" x14ac:dyDescent="0.25">
      <c r="M51" s="5"/>
    </row>
    <row r="52" spans="13:13" ht="34.5" customHeight="1" x14ac:dyDescent="0.25">
      <c r="M52" s="5"/>
    </row>
    <row r="53" spans="13:13" ht="34.5" customHeight="1" x14ac:dyDescent="0.25">
      <c r="M53" s="5"/>
    </row>
    <row r="54" spans="13:13" ht="20.25" customHeight="1" x14ac:dyDescent="0.25">
      <c r="M54" s="5"/>
    </row>
    <row r="55" spans="13:13" ht="18.75" customHeight="1" x14ac:dyDescent="0.25">
      <c r="M55" s="5"/>
    </row>
    <row r="56" spans="13:13" ht="24" customHeight="1" x14ac:dyDescent="0.25">
      <c r="M56" s="5"/>
    </row>
    <row r="57" spans="13:13" ht="33" customHeight="1" x14ac:dyDescent="0.25">
      <c r="M57" s="5"/>
    </row>
    <row r="58" spans="13:13" ht="36" customHeight="1" x14ac:dyDescent="0.25">
      <c r="M58" s="5"/>
    </row>
    <row r="59" spans="13:13" ht="34.5" customHeight="1" x14ac:dyDescent="0.25">
      <c r="M59" s="5"/>
    </row>
    <row r="60" spans="13:13" ht="31.5" customHeight="1" x14ac:dyDescent="0.25">
      <c r="M60" s="5"/>
    </row>
    <row r="61" spans="13:13" x14ac:dyDescent="0.25">
      <c r="M61" s="5"/>
    </row>
    <row r="62" spans="13:13" ht="52.5" customHeight="1" x14ac:dyDescent="0.25">
      <c r="M62" s="5"/>
    </row>
    <row r="63" spans="13:13" x14ac:dyDescent="0.25">
      <c r="M63" s="5"/>
    </row>
    <row r="64" spans="13:13" ht="25.5" customHeight="1" x14ac:dyDescent="0.25">
      <c r="M64" s="5"/>
    </row>
    <row r="65" spans="13:13" ht="49.5" customHeight="1" x14ac:dyDescent="0.25">
      <c r="M65" s="5"/>
    </row>
    <row r="66" spans="13:13" ht="34.5" customHeight="1" x14ac:dyDescent="0.25">
      <c r="M66" s="5"/>
    </row>
    <row r="67" spans="13:13" ht="55.5" customHeight="1" x14ac:dyDescent="0.25">
      <c r="M67" s="5"/>
    </row>
    <row r="68" spans="13:13" ht="37.5" customHeight="1" x14ac:dyDescent="0.25">
      <c r="M68" s="5"/>
    </row>
    <row r="69" spans="13:13" ht="37.5" customHeight="1" x14ac:dyDescent="0.25">
      <c r="M69" s="5"/>
    </row>
    <row r="70" spans="13:13" ht="34.5" customHeight="1" x14ac:dyDescent="0.25">
      <c r="M70" s="5"/>
    </row>
    <row r="71" spans="13:13" ht="36" customHeight="1" x14ac:dyDescent="0.25">
      <c r="M71" s="5"/>
    </row>
    <row r="72" spans="13:13" ht="41.25" customHeight="1" x14ac:dyDescent="0.25">
      <c r="M72" s="5"/>
    </row>
    <row r="73" spans="13:13" ht="24" customHeight="1" x14ac:dyDescent="0.25">
      <c r="M73" s="5"/>
    </row>
    <row r="74" spans="13:13" ht="27" customHeight="1" x14ac:dyDescent="0.25">
      <c r="M74" s="5"/>
    </row>
    <row r="75" spans="13:13" ht="77.25" customHeight="1" x14ac:dyDescent="0.25">
      <c r="M75" s="5"/>
    </row>
    <row r="76" spans="13:13" ht="36.75" customHeight="1" x14ac:dyDescent="0.25">
      <c r="M76" s="5"/>
    </row>
    <row r="77" spans="13:13" ht="34.5" customHeight="1" x14ac:dyDescent="0.25">
      <c r="M77" s="5"/>
    </row>
    <row r="78" spans="13:13" ht="57" customHeight="1" x14ac:dyDescent="0.25">
      <c r="M78" s="5"/>
    </row>
    <row r="79" spans="13:13" ht="39.75" customHeight="1" x14ac:dyDescent="0.25">
      <c r="M79" s="5"/>
    </row>
    <row r="80" spans="13:13" ht="39" customHeight="1" x14ac:dyDescent="0.25">
      <c r="M80" s="5"/>
    </row>
    <row r="81" spans="13:13" ht="40.5" customHeight="1" x14ac:dyDescent="0.25">
      <c r="M81" s="5"/>
    </row>
    <row r="82" spans="13:13" ht="53.25" customHeight="1" x14ac:dyDescent="0.25">
      <c r="M82" s="5"/>
    </row>
    <row r="83" spans="13:13" ht="39.75" customHeight="1" x14ac:dyDescent="0.25">
      <c r="M83" s="5"/>
    </row>
    <row r="84" spans="13:13" x14ac:dyDescent="0.25">
      <c r="M84" s="5"/>
    </row>
    <row r="85" spans="13:13" x14ac:dyDescent="0.25">
      <c r="M85" s="5"/>
    </row>
    <row r="86" spans="13:13" ht="48" customHeight="1" x14ac:dyDescent="0.25">
      <c r="M86" s="5"/>
    </row>
    <row r="87" spans="13:13" x14ac:dyDescent="0.25">
      <c r="M87" s="5"/>
    </row>
    <row r="88" spans="13:13" x14ac:dyDescent="0.25">
      <c r="M88" s="5"/>
    </row>
    <row r="89" spans="13:13" x14ac:dyDescent="0.25">
      <c r="M89" s="5"/>
    </row>
    <row r="90" spans="13:13" x14ac:dyDescent="0.25">
      <c r="M90" s="5"/>
    </row>
    <row r="91" spans="13:13" x14ac:dyDescent="0.25">
      <c r="M91" s="5"/>
    </row>
    <row r="92" spans="13:13" x14ac:dyDescent="0.25">
      <c r="M92" s="5"/>
    </row>
    <row r="93" spans="13:13" x14ac:dyDescent="0.25">
      <c r="M93" s="5"/>
    </row>
    <row r="94" spans="13:13" ht="44.25" customHeight="1" x14ac:dyDescent="0.25">
      <c r="M94" s="5"/>
    </row>
    <row r="95" spans="13:13" x14ac:dyDescent="0.25">
      <c r="M95" s="5"/>
    </row>
    <row r="96" spans="13:13" x14ac:dyDescent="0.25">
      <c r="M96" s="5"/>
    </row>
    <row r="97" spans="13:13" x14ac:dyDescent="0.25">
      <c r="M97" s="5"/>
    </row>
    <row r="98" spans="13:13" x14ac:dyDescent="0.25">
      <c r="M98" s="5"/>
    </row>
    <row r="99" spans="13:13" x14ac:dyDescent="0.25">
      <c r="M99" s="5"/>
    </row>
    <row r="100" spans="13:13" ht="54" customHeight="1" x14ac:dyDescent="0.25">
      <c r="M100" s="5"/>
    </row>
    <row r="101" spans="13:13" x14ac:dyDescent="0.25">
      <c r="M101" s="5"/>
    </row>
    <row r="102" spans="13:13" x14ac:dyDescent="0.25">
      <c r="M102" s="5"/>
    </row>
    <row r="103" spans="13:13" ht="40.5" customHeight="1" x14ac:dyDescent="0.25">
      <c r="M103" s="5"/>
    </row>
    <row r="104" spans="13:13" x14ac:dyDescent="0.25">
      <c r="M104" s="5"/>
    </row>
    <row r="105" spans="13:13" x14ac:dyDescent="0.25">
      <c r="M105" s="5"/>
    </row>
    <row r="106" spans="13:13" x14ac:dyDescent="0.25">
      <c r="M106" s="5"/>
    </row>
    <row r="107" spans="13:13" x14ac:dyDescent="0.25">
      <c r="M107" s="5"/>
    </row>
    <row r="108" spans="13:13" x14ac:dyDescent="0.25">
      <c r="M108" s="5"/>
    </row>
    <row r="109" spans="13:13" x14ac:dyDescent="0.25">
      <c r="M109" s="5"/>
    </row>
    <row r="110" spans="13:13" ht="54" customHeight="1" x14ac:dyDescent="0.25">
      <c r="M110" s="5"/>
    </row>
    <row r="111" spans="13:13" x14ac:dyDescent="0.25">
      <c r="M111" s="5"/>
    </row>
    <row r="112" spans="13:13" x14ac:dyDescent="0.25">
      <c r="M112" s="5"/>
    </row>
    <row r="113" spans="13:13" x14ac:dyDescent="0.25">
      <c r="M113" s="5"/>
    </row>
    <row r="114" spans="13:13" x14ac:dyDescent="0.25">
      <c r="M114" s="5"/>
    </row>
    <row r="115" spans="13:13" x14ac:dyDescent="0.25">
      <c r="M115" s="5"/>
    </row>
  </sheetData>
  <mergeCells count="39">
    <mergeCell ref="B16:F16"/>
    <mergeCell ref="A2:M2"/>
    <mergeCell ref="B5:F5"/>
    <mergeCell ref="B6:F6"/>
    <mergeCell ref="A7:M7"/>
    <mergeCell ref="B8:F8"/>
    <mergeCell ref="B9:F9"/>
    <mergeCell ref="B10:F10"/>
    <mergeCell ref="B11:F11"/>
    <mergeCell ref="B34:F34"/>
    <mergeCell ref="B35:F35"/>
    <mergeCell ref="B36:F36"/>
    <mergeCell ref="B17:F17"/>
    <mergeCell ref="B26:F26"/>
    <mergeCell ref="B27:F27"/>
    <mergeCell ref="B28:F28"/>
    <mergeCell ref="B29:F29"/>
    <mergeCell ref="B30:F30"/>
    <mergeCell ref="B25:F25"/>
    <mergeCell ref="B19:F19"/>
    <mergeCell ref="B20:F20"/>
    <mergeCell ref="B21:F21"/>
    <mergeCell ref="B22:F22"/>
    <mergeCell ref="N5:N6"/>
    <mergeCell ref="O5:O6"/>
    <mergeCell ref="A40:G40"/>
    <mergeCell ref="B12:F12"/>
    <mergeCell ref="B13:F13"/>
    <mergeCell ref="B14:F14"/>
    <mergeCell ref="B15:F15"/>
    <mergeCell ref="B23:F23"/>
    <mergeCell ref="B24:F24"/>
    <mergeCell ref="B18:F18"/>
    <mergeCell ref="B37:F37"/>
    <mergeCell ref="B38:F38"/>
    <mergeCell ref="B39:F39"/>
    <mergeCell ref="B31:F31"/>
    <mergeCell ref="B32:F32"/>
    <mergeCell ref="B33:F33"/>
  </mergeCells>
  <pageMargins left="0.39370078740157483" right="0.19685039370078741" top="1.1811023622047245" bottom="0.3937007874015748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Лист1 (2)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Plan6</cp:lastModifiedBy>
  <cp:lastPrinted>2020-12-04T13:23:22Z</cp:lastPrinted>
  <dcterms:created xsi:type="dcterms:W3CDTF">2020-09-30T05:16:34Z</dcterms:created>
  <dcterms:modified xsi:type="dcterms:W3CDTF">2020-12-09T13:15:13Z</dcterms:modified>
</cp:coreProperties>
</file>